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4" yWindow="588" windowWidth="18876" windowHeight="9468"/>
  </bookViews>
  <sheets>
    <sheet name="Rekapitulace stavby" sheetId="1" r:id="rId1"/>
    <sheet name="SO-101 - Cesta HC1 B" sheetId="2" r:id="rId2"/>
    <sheet name="SO-201 - Rekonstrukce mostku" sheetId="3" r:id="rId3"/>
    <sheet name="SO-801 - LBC 31 V Lukách" sheetId="4" r:id="rId4"/>
    <sheet name="VON - Vedlejší a ostatní ..." sheetId="5" r:id="rId5"/>
    <sheet name="Pokyny pro vyplnění" sheetId="6" r:id="rId6"/>
  </sheets>
  <definedNames>
    <definedName name="_xlnm._FilterDatabase" localSheetId="1" hidden="1">'SO-101 - Cesta HC1 B'!$C$85:$K$270</definedName>
    <definedName name="_xlnm._FilterDatabase" localSheetId="2" hidden="1">'SO-201 - Rekonstrukce mostku'!$C$87:$K$149</definedName>
    <definedName name="_xlnm._FilterDatabase" localSheetId="3" hidden="1">'SO-801 - LBC 31 V Lukách'!$C$82:$K$170</definedName>
    <definedName name="_xlnm._FilterDatabase" localSheetId="4" hidden="1">'VON - Vedlejší a ostatní ...'!$C$81:$K$114</definedName>
    <definedName name="_xlnm.Print_Titles" localSheetId="0">'Rekapitulace stavby'!$52:$52</definedName>
    <definedName name="_xlnm.Print_Titles" localSheetId="1">'SO-101 - Cesta HC1 B'!$85:$85</definedName>
    <definedName name="_xlnm.Print_Titles" localSheetId="2">'SO-201 - Rekonstrukce mostku'!$87:$87</definedName>
    <definedName name="_xlnm.Print_Titles" localSheetId="3">'SO-801 - LBC 31 V Lukách'!$82:$82</definedName>
    <definedName name="_xlnm.Print_Titles" localSheetId="4">'VON - Vedlejší a ostatní ...'!$81:$81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  <definedName name="_xlnm.Print_Area" localSheetId="1">'SO-101 - Cesta HC1 B'!$C$4:$J$39,'SO-101 - Cesta HC1 B'!$C$45:$J$67,'SO-101 - Cesta HC1 B'!$C$73:$K$270</definedName>
    <definedName name="_xlnm.Print_Area" localSheetId="2">'SO-201 - Rekonstrukce mostku'!$C$4:$J$39,'SO-201 - Rekonstrukce mostku'!$C$45:$J$69,'SO-201 - Rekonstrukce mostku'!$C$75:$K$149</definedName>
    <definedName name="_xlnm.Print_Area" localSheetId="3">'SO-801 - LBC 31 V Lukách'!$C$4:$J$39,'SO-801 - LBC 31 V Lukách'!$C$45:$J$64,'SO-801 - LBC 31 V Lukách'!$C$70:$K$170</definedName>
    <definedName name="_xlnm.Print_Area" localSheetId="4">'VON - Vedlejší a ostatní ...'!$C$4:$J$39,'VON - Vedlejší a ostatní ...'!$C$45:$J$63,'VON - Vedlejší a ostatní ...'!$C$69:$K$114</definedName>
  </definedNames>
  <calcPr calcId="125725"/>
</workbook>
</file>

<file path=xl/calcChain.xml><?xml version="1.0" encoding="utf-8"?>
<calcChain xmlns="http://schemas.openxmlformats.org/spreadsheetml/2006/main">
  <c r="J37" i="5"/>
  <c r="J36"/>
  <c r="AY58" i="1"/>
  <c r="J35" i="5"/>
  <c r="AX58" i="1"/>
  <c r="BI112" i="5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 s="1"/>
  <c r="J17"/>
  <c r="J12"/>
  <c r="J76"/>
  <c r="E7"/>
  <c r="E72"/>
  <c r="J37" i="4"/>
  <c r="J36"/>
  <c r="AY57" i="1" s="1"/>
  <c r="J35" i="4"/>
  <c r="AX57" i="1" s="1"/>
  <c r="BI169" i="4"/>
  <c r="BH169"/>
  <c r="BG169"/>
  <c r="BF169"/>
  <c r="T169"/>
  <c r="T168" s="1"/>
  <c r="R169"/>
  <c r="R168" s="1"/>
  <c r="P169"/>
  <c r="P168" s="1"/>
  <c r="BI164"/>
  <c r="BH164"/>
  <c r="BG164"/>
  <c r="BF164"/>
  <c r="T164"/>
  <c r="R164"/>
  <c r="P164"/>
  <c r="BI160"/>
  <c r="BH160"/>
  <c r="BG160"/>
  <c r="BF160"/>
  <c r="T160"/>
  <c r="R160"/>
  <c r="P160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52" s="1"/>
  <c r="E7"/>
  <c r="E48" s="1"/>
  <c r="J37" i="3"/>
  <c r="J36"/>
  <c r="AY56" i="1"/>
  <c r="J35" i="3"/>
  <c r="AX56" i="1"/>
  <c r="BI145" i="3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T120"/>
  <c r="R121"/>
  <c r="R120"/>
  <c r="P121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T106" s="1"/>
  <c r="R107"/>
  <c r="R106" s="1"/>
  <c r="P107"/>
  <c r="P106" s="1"/>
  <c r="BI101"/>
  <c r="BH101"/>
  <c r="BG101"/>
  <c r="BF101"/>
  <c r="T101"/>
  <c r="T100" s="1"/>
  <c r="R101"/>
  <c r="R100" s="1"/>
  <c r="P101"/>
  <c r="P100" s="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55" s="1"/>
  <c r="J17"/>
  <c r="J12"/>
  <c r="J82"/>
  <c r="E7"/>
  <c r="E78"/>
  <c r="J37" i="2"/>
  <c r="J36"/>
  <c r="AY55" i="1" s="1"/>
  <c r="J35" i="2"/>
  <c r="AX55" i="1" s="1"/>
  <c r="BI269" i="2"/>
  <c r="BH269"/>
  <c r="BG269"/>
  <c r="BF269"/>
  <c r="T269"/>
  <c r="T268" s="1"/>
  <c r="R269"/>
  <c r="R268" s="1"/>
  <c r="P269"/>
  <c r="P268" s="1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3"/>
  <c r="BH243"/>
  <c r="BG243"/>
  <c r="BF243"/>
  <c r="T243"/>
  <c r="R243"/>
  <c r="P243"/>
  <c r="BI238"/>
  <c r="BH238"/>
  <c r="BG238"/>
  <c r="BF238"/>
  <c r="T238"/>
  <c r="R238"/>
  <c r="P238"/>
  <c r="BI232"/>
  <c r="BH232"/>
  <c r="BG232"/>
  <c r="BF232"/>
  <c r="T232"/>
  <c r="R232"/>
  <c r="P232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08"/>
  <c r="BH208"/>
  <c r="BG208"/>
  <c r="BF208"/>
  <c r="T208"/>
  <c r="R208"/>
  <c r="P208"/>
  <c r="BI202"/>
  <c r="BH202"/>
  <c r="BG202"/>
  <c r="BF202"/>
  <c r="T202"/>
  <c r="R202"/>
  <c r="P202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7"/>
  <c r="BH107"/>
  <c r="BG107"/>
  <c r="BF107"/>
  <c r="T107"/>
  <c r="R107"/>
  <c r="P107"/>
  <c r="BI96"/>
  <c r="BH96"/>
  <c r="BG96"/>
  <c r="BF96"/>
  <c r="T96"/>
  <c r="R96"/>
  <c r="P96"/>
  <c r="BI92"/>
  <c r="BH92"/>
  <c r="BG92"/>
  <c r="BF92"/>
  <c r="T92"/>
  <c r="R92"/>
  <c r="P92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 s="1"/>
  <c r="J17"/>
  <c r="J12"/>
  <c r="J80"/>
  <c r="E7"/>
  <c r="E76"/>
  <c r="L50" i="1"/>
  <c r="AM50"/>
  <c r="AM49"/>
  <c r="L49"/>
  <c r="AM47"/>
  <c r="L47"/>
  <c r="L45"/>
  <c r="L44"/>
  <c r="BK109" i="5"/>
  <c r="BK95"/>
  <c r="J169" i="4"/>
  <c r="BK132"/>
  <c r="J120"/>
  <c r="J109"/>
  <c r="J145" i="3"/>
  <c r="BK128"/>
  <c r="J262" i="2"/>
  <c r="BK226"/>
  <c r="BK166"/>
  <c r="BK136"/>
  <c r="BK122"/>
  <c r="BK101" i="5"/>
  <c r="BK91"/>
  <c r="J160" i="4"/>
  <c r="J130"/>
  <c r="BK109"/>
  <c r="BK100"/>
  <c r="BK134" i="3"/>
  <c r="J98"/>
  <c r="J238" i="2"/>
  <c r="J208"/>
  <c r="J185"/>
  <c r="J177"/>
  <c r="BK151"/>
  <c r="BK129"/>
  <c r="BK89"/>
  <c r="BK152" i="4"/>
  <c r="J127"/>
  <c r="BK89"/>
  <c r="BK137" i="3"/>
  <c r="J125"/>
  <c r="J101"/>
  <c r="BK265" i="2"/>
  <c r="J217"/>
  <c r="BK188"/>
  <c r="J169"/>
  <c r="BK119"/>
  <c r="J89"/>
  <c r="BK160" i="4"/>
  <c r="J139"/>
  <c r="J115"/>
  <c r="J86"/>
  <c r="BK95" i="3"/>
  <c r="BK238" i="2"/>
  <c r="BK213"/>
  <c r="J174"/>
  <c r="BK147"/>
  <c r="J119"/>
  <c r="J106" i="5"/>
  <c r="J91"/>
  <c r="J155" i="4"/>
  <c r="BK135"/>
  <c r="BK117"/>
  <c r="J100"/>
  <c r="BK143" i="3"/>
  <c r="BK131"/>
  <c r="J117"/>
  <c r="J255" i="2"/>
  <c r="BK185"/>
  <c r="J155"/>
  <c r="J129"/>
  <c r="J112" i="5"/>
  <c r="J95"/>
  <c r="J164" i="4"/>
  <c r="J146"/>
  <c r="BK112"/>
  <c r="J97"/>
  <c r="BK121" i="3"/>
  <c r="BK262" i="2"/>
  <c r="BK232"/>
  <c r="J213"/>
  <c r="J196"/>
  <c r="BK163"/>
  <c r="J147"/>
  <c r="J133"/>
  <c r="J112"/>
  <c r="BK169" i="4"/>
  <c r="J135"/>
  <c r="BK125"/>
  <c r="BK86"/>
  <c r="J131" i="3"/>
  <c r="BK117"/>
  <c r="J107"/>
  <c r="J269" i="2"/>
  <c r="BK243"/>
  <c r="J192"/>
  <c r="BK160"/>
  <c r="BK112"/>
  <c r="BK164" i="4"/>
  <c r="BK146"/>
  <c r="BK122"/>
  <c r="BK103"/>
  <c r="BK145" i="3"/>
  <c r="BK107"/>
  <c r="BK247" i="2"/>
  <c r="J220"/>
  <c r="BK196"/>
  <c r="BK169"/>
  <c r="BK143"/>
  <c r="BK116"/>
  <c r="BK106" i="5"/>
  <c r="BK98"/>
  <c r="BK85"/>
  <c r="BK139" i="4"/>
  <c r="J125"/>
  <c r="BK115"/>
  <c r="BK93"/>
  <c r="J137" i="3"/>
  <c r="J91"/>
  <c r="J250" i="2"/>
  <c r="BK217"/>
  <c r="J163"/>
  <c r="BK133"/>
  <c r="BK96"/>
  <c r="J98" i="5"/>
  <c r="J85"/>
  <c r="J150" i="4"/>
  <c r="J132"/>
  <c r="J106"/>
  <c r="J93"/>
  <c r="BK101" i="3"/>
  <c r="J265" i="2"/>
  <c r="BK252"/>
  <c r="J226"/>
  <c r="J202"/>
  <c r="J181"/>
  <c r="BK155"/>
  <c r="J136"/>
  <c r="J116"/>
  <c r="AS54" i="1"/>
  <c r="BK140" i="3"/>
  <c r="J128"/>
  <c r="BK114"/>
  <c r="BK98"/>
  <c r="J252" i="2"/>
  <c r="J232"/>
  <c r="BK208"/>
  <c r="J122"/>
  <c r="BK92"/>
  <c r="J101" i="5"/>
  <c r="BK150" i="4"/>
  <c r="J117"/>
  <c r="J89"/>
  <c r="J114" i="3"/>
  <c r="BK255" i="2"/>
  <c r="BK223"/>
  <c r="BK181"/>
  <c r="J151"/>
  <c r="BK125"/>
  <c r="BK112" i="5"/>
  <c r="J104"/>
  <c r="BK88"/>
  <c r="J142" i="4"/>
  <c r="BK127"/>
  <c r="J112"/>
  <c r="J140" i="3"/>
  <c r="BK125"/>
  <c r="J259" i="2"/>
  <c r="J247"/>
  <c r="J188"/>
  <c r="J160"/>
  <c r="BK107"/>
  <c r="J109" i="5"/>
  <c r="J88"/>
  <c r="BK142" i="4"/>
  <c r="J122"/>
  <c r="J103"/>
  <c r="BK111" i="3"/>
  <c r="J95"/>
  <c r="BK259" i="2"/>
  <c r="J223"/>
  <c r="BK192"/>
  <c r="J166"/>
  <c r="J139"/>
  <c r="J125"/>
  <c r="J107"/>
  <c r="BK155" i="4"/>
  <c r="BK130"/>
  <c r="BK106"/>
  <c r="J134" i="3"/>
  <c r="J121"/>
  <c r="J111"/>
  <c r="BK269" i="2"/>
  <c r="BK250"/>
  <c r="BK220"/>
  <c r="BK174"/>
  <c r="J143"/>
  <c r="J96"/>
  <c r="BK104" i="5"/>
  <c r="J152" i="4"/>
  <c r="BK120"/>
  <c r="BK97"/>
  <c r="J143" i="3"/>
  <c r="BK91"/>
  <c r="J243" i="2"/>
  <c r="BK202"/>
  <c r="BK177"/>
  <c r="BK139"/>
  <c r="J92"/>
  <c r="R88" l="1"/>
  <c r="P184"/>
  <c r="P195"/>
  <c r="P246"/>
  <c r="P258"/>
  <c r="R90" i="3"/>
  <c r="R110"/>
  <c r="R124"/>
  <c r="R136"/>
  <c r="BK88" i="2"/>
  <c r="BK184"/>
  <c r="J184" s="1"/>
  <c r="J62" s="1"/>
  <c r="R184"/>
  <c r="T195"/>
  <c r="T246"/>
  <c r="R258"/>
  <c r="P110" i="3"/>
  <c r="BK124"/>
  <c r="J124" s="1"/>
  <c r="J67" s="1"/>
  <c r="BK136"/>
  <c r="J136" s="1"/>
  <c r="J68" s="1"/>
  <c r="R85" i="4"/>
  <c r="T159"/>
  <c r="BK84" i="5"/>
  <c r="J84" s="1"/>
  <c r="J61" s="1"/>
  <c r="P88" i="2"/>
  <c r="P87" s="1"/>
  <c r="P86" s="1"/>
  <c r="AU55" i="1" s="1"/>
  <c r="BK195" i="2"/>
  <c r="J195" s="1"/>
  <c r="J63" s="1"/>
  <c r="R195"/>
  <c r="R246"/>
  <c r="BK90" i="3"/>
  <c r="T90"/>
  <c r="T110"/>
  <c r="P124"/>
  <c r="T136"/>
  <c r="T85" i="4"/>
  <c r="T84"/>
  <c r="T83" s="1"/>
  <c r="P159"/>
  <c r="P84" i="5"/>
  <c r="T84"/>
  <c r="R94"/>
  <c r="T88" i="2"/>
  <c r="T87" s="1"/>
  <c r="T86" s="1"/>
  <c r="T184"/>
  <c r="BK246"/>
  <c r="J246" s="1"/>
  <c r="J64" s="1"/>
  <c r="BK258"/>
  <c r="J258" s="1"/>
  <c r="J65" s="1"/>
  <c r="T258"/>
  <c r="P90" i="3"/>
  <c r="P89" s="1"/>
  <c r="BK110"/>
  <c r="J110"/>
  <c r="J64" s="1"/>
  <c r="T124"/>
  <c r="T123" s="1"/>
  <c r="P136"/>
  <c r="BK85" i="4"/>
  <c r="P85"/>
  <c r="P84" s="1"/>
  <c r="P83" s="1"/>
  <c r="AU57" i="1" s="1"/>
  <c r="BK159" i="4"/>
  <c r="J159" s="1"/>
  <c r="J62" s="1"/>
  <c r="R159"/>
  <c r="R84" i="5"/>
  <c r="R83" s="1"/>
  <c r="R82" s="1"/>
  <c r="BK94"/>
  <c r="J94" s="1"/>
  <c r="J62" s="1"/>
  <c r="P94"/>
  <c r="T94"/>
  <c r="J52" i="2"/>
  <c r="F55"/>
  <c r="BE92"/>
  <c r="BE96"/>
  <c r="BE133"/>
  <c r="BE163"/>
  <c r="BE188"/>
  <c r="BE192"/>
  <c r="BE252"/>
  <c r="BE259"/>
  <c r="E48" i="3"/>
  <c r="BE98"/>
  <c r="BE101"/>
  <c r="BE111"/>
  <c r="BE125"/>
  <c r="BE137"/>
  <c r="BE145"/>
  <c r="BK106"/>
  <c r="J106"/>
  <c r="J63" s="1"/>
  <c r="E73" i="4"/>
  <c r="F80"/>
  <c r="BE106"/>
  <c r="BE127"/>
  <c r="BE132"/>
  <c r="BE139"/>
  <c r="BE155"/>
  <c r="BE169"/>
  <c r="E48" i="2"/>
  <c r="BE107"/>
  <c r="BE122"/>
  <c r="BE125"/>
  <c r="BE129"/>
  <c r="BE136"/>
  <c r="BE155"/>
  <c r="BE181"/>
  <c r="BE196"/>
  <c r="BE213"/>
  <c r="BE217"/>
  <c r="BE223"/>
  <c r="BE243"/>
  <c r="BE262"/>
  <c r="BE265"/>
  <c r="BE269"/>
  <c r="J52" i="3"/>
  <c r="F85"/>
  <c r="BE121"/>
  <c r="BE128"/>
  <c r="BE143"/>
  <c r="BK100"/>
  <c r="J100"/>
  <c r="J62" s="1"/>
  <c r="BE93" i="4"/>
  <c r="BE109"/>
  <c r="BE112"/>
  <c r="BE142"/>
  <c r="BE116" i="2"/>
  <c r="BE119"/>
  <c r="BE160"/>
  <c r="BE185"/>
  <c r="BE226"/>
  <c r="BE250"/>
  <c r="BE255"/>
  <c r="BK268"/>
  <c r="J268" s="1"/>
  <c r="J66" s="1"/>
  <c r="BE114" i="3"/>
  <c r="BE117"/>
  <c r="BE134"/>
  <c r="BE140"/>
  <c r="J77" i="4"/>
  <c r="BE89"/>
  <c r="BE97"/>
  <c r="BE115"/>
  <c r="BE125"/>
  <c r="BE130"/>
  <c r="BE135"/>
  <c r="BE152"/>
  <c r="BE164"/>
  <c r="BK168"/>
  <c r="J168" s="1"/>
  <c r="J63" s="1"/>
  <c r="E48" i="5"/>
  <c r="J52"/>
  <c r="BE88"/>
  <c r="BE98"/>
  <c r="BE101"/>
  <c r="BE104"/>
  <c r="BE106"/>
  <c r="BE109"/>
  <c r="BE89" i="2"/>
  <c r="BE112"/>
  <c r="BE139"/>
  <c r="BE143"/>
  <c r="BE147"/>
  <c r="BE151"/>
  <c r="BE166"/>
  <c r="BE169"/>
  <c r="BE174"/>
  <c r="BE177"/>
  <c r="BE202"/>
  <c r="BE208"/>
  <c r="BE220"/>
  <c r="BE232"/>
  <c r="BE238"/>
  <c r="BE247"/>
  <c r="BE91" i="3"/>
  <c r="BE95"/>
  <c r="BE107"/>
  <c r="BE131"/>
  <c r="BK120"/>
  <c r="J120" s="1"/>
  <c r="J65" s="1"/>
  <c r="BE86" i="4"/>
  <c r="BE100"/>
  <c r="BE103"/>
  <c r="BE117"/>
  <c r="BE120"/>
  <c r="BE122"/>
  <c r="BE146"/>
  <c r="BE150"/>
  <c r="BE160"/>
  <c r="F55" i="5"/>
  <c r="BE85"/>
  <c r="BE91"/>
  <c r="BE95"/>
  <c r="BE112"/>
  <c r="F34" i="2"/>
  <c r="BA55" i="1" s="1"/>
  <c r="F37" i="3"/>
  <c r="BD56" i="1"/>
  <c r="F36" i="3"/>
  <c r="BC56" i="1" s="1"/>
  <c r="F34" i="5"/>
  <c r="BA58" i="1"/>
  <c r="F34" i="4"/>
  <c r="BA57" i="1" s="1"/>
  <c r="F37" i="5"/>
  <c r="BD58" i="1"/>
  <c r="F36" i="4"/>
  <c r="BC57" i="1" s="1"/>
  <c r="F35" i="2"/>
  <c r="BB55" i="1"/>
  <c r="J34" i="5"/>
  <c r="AW58" i="1" s="1"/>
  <c r="F37" i="2"/>
  <c r="BD55" i="1"/>
  <c r="F36" i="2"/>
  <c r="BC55" i="1" s="1"/>
  <c r="F36" i="5"/>
  <c r="BC58" i="1"/>
  <c r="J34" i="4"/>
  <c r="AW57" i="1" s="1"/>
  <c r="F34" i="3"/>
  <c r="BA56" i="1"/>
  <c r="F35" i="3"/>
  <c r="BB56" i="1" s="1"/>
  <c r="F35" i="5"/>
  <c r="BB58" i="1"/>
  <c r="J34" i="3"/>
  <c r="AW56" i="1" s="1"/>
  <c r="F37" i="4"/>
  <c r="BD57" i="1"/>
  <c r="F35" i="4"/>
  <c r="BB57" i="1" s="1"/>
  <c r="J34" i="2"/>
  <c r="AW55" i="1"/>
  <c r="P123" i="3" l="1"/>
  <c r="P88" s="1"/>
  <c r="AU56" i="1" s="1"/>
  <c r="T89" i="3"/>
  <c r="T88"/>
  <c r="BK89"/>
  <c r="R84" i="4"/>
  <c r="R83" s="1"/>
  <c r="R123" i="3"/>
  <c r="R89"/>
  <c r="R88" s="1"/>
  <c r="P83" i="5"/>
  <c r="P82"/>
  <c r="AU58" i="1" s="1"/>
  <c r="BK84" i="4"/>
  <c r="J84" s="1"/>
  <c r="J60" s="1"/>
  <c r="R87" i="2"/>
  <c r="R86" s="1"/>
  <c r="T83" i="5"/>
  <c r="T82"/>
  <c r="BK87" i="2"/>
  <c r="J87" s="1"/>
  <c r="J60" s="1"/>
  <c r="BK123" i="3"/>
  <c r="J123" s="1"/>
  <c r="J66" s="1"/>
  <c r="J88" i="2"/>
  <c r="J61"/>
  <c r="J90" i="3"/>
  <c r="J61" s="1"/>
  <c r="J85" i="4"/>
  <c r="J61"/>
  <c r="BK83" i="5"/>
  <c r="J83" s="1"/>
  <c r="J60" s="1"/>
  <c r="J33" i="4"/>
  <c r="AV57" i="1" s="1"/>
  <c r="AT57" s="1"/>
  <c r="F33" i="5"/>
  <c r="AZ58" i="1"/>
  <c r="BB54"/>
  <c r="W31" s="1"/>
  <c r="J33" i="5"/>
  <c r="AV58" i="1"/>
  <c r="AT58" s="1"/>
  <c r="BA54"/>
  <c r="AW54" s="1"/>
  <c r="AK30" s="1"/>
  <c r="BC54"/>
  <c r="W32" s="1"/>
  <c r="J33" i="2"/>
  <c r="AV55" i="1"/>
  <c r="AT55" s="1"/>
  <c r="BD54"/>
  <c r="W33" s="1"/>
  <c r="F33" i="2"/>
  <c r="AZ55" i="1" s="1"/>
  <c r="J33" i="3"/>
  <c r="AV56" i="1" s="1"/>
  <c r="AT56" s="1"/>
  <c r="F33" i="4"/>
  <c r="AZ57" i="1" s="1"/>
  <c r="F33" i="3"/>
  <c r="AZ56" i="1"/>
  <c r="BK88" i="3" l="1"/>
  <c r="J88" s="1"/>
  <c r="J30" s="1"/>
  <c r="AG56" i="1" s="1"/>
  <c r="AN56" s="1"/>
  <c r="BK86" i="2"/>
  <c r="J86" s="1"/>
  <c r="J59" s="1"/>
  <c r="J89" i="3"/>
  <c r="J60" s="1"/>
  <c r="BK83" i="4"/>
  <c r="J83"/>
  <c r="J59" s="1"/>
  <c r="BK82" i="5"/>
  <c r="J82" s="1"/>
  <c r="J59" s="1"/>
  <c r="AU54" i="1"/>
  <c r="AY54"/>
  <c r="AZ54"/>
  <c r="AV54" s="1"/>
  <c r="AK29" s="1"/>
  <c r="W30"/>
  <c r="AX54"/>
  <c r="J59" i="3" l="1"/>
  <c r="J39"/>
  <c r="J30" i="4"/>
  <c r="AG57" i="1" s="1"/>
  <c r="AN57" s="1"/>
  <c r="J30" i="5"/>
  <c r="AG58" i="1" s="1"/>
  <c r="AN58" s="1"/>
  <c r="J30" i="2"/>
  <c r="AG55" i="1" s="1"/>
  <c r="AN55" s="1"/>
  <c r="AT54"/>
  <c r="W29"/>
  <c r="J39" i="2" l="1"/>
  <c r="J39" i="4"/>
  <c r="J39" i="5"/>
  <c r="AG54" i="1"/>
  <c r="AK26"/>
  <c r="AK35" s="1"/>
  <c r="AN54" l="1"/>
</calcChain>
</file>

<file path=xl/sharedStrings.xml><?xml version="1.0" encoding="utf-8"?>
<sst xmlns="http://schemas.openxmlformats.org/spreadsheetml/2006/main" count="4237" uniqueCount="889">
  <si>
    <t>Export Komplet</t>
  </si>
  <si>
    <t>VZ</t>
  </si>
  <si>
    <t>2.0</t>
  </si>
  <si>
    <t>ZAMOK</t>
  </si>
  <si>
    <t>False</t>
  </si>
  <si>
    <t>{473f324d-e5bd-4597-94f2-5b6958e2d9de}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</si>
  <si>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</si>
  <si>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</si>
  <si>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</si>
  <si>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</si>
  <si>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</si>
  <si>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</si>
  <si>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</si>
  <si>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</si>
  <si>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PAT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</si>
  <si>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</si>
  <si>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</si>
  <si>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Společná zařízení Neratov</t>
  </si>
  <si>
    <t>KSO:</t>
  </si>
  <si>
    <t/>
  </si>
  <si>
    <t>CC-CZ:</t>
  </si>
  <si>
    <t>Místo:</t>
  </si>
  <si>
    <t xml:space="preserve"> </t>
  </si>
  <si>
    <t>Datum:</t>
  </si>
  <si>
    <t>18. 2. 2021</t>
  </si>
  <si>
    <t>Zadavatel:</t>
  </si>
  <si>
    <t>IČ:</t>
  </si>
  <si>
    <t>ČR-SPÚ, Pobočka Pardubice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</si>
  <si>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</si>
  <si>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</si>
  <si>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</si>
  <si>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</si>
  <si>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</si>
  <si>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</si>
  <si>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</si>
  <si>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</si>
  <si>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</si>
  <si>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</si>
  <si>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</si>
  <si>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</si>
  <si>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</si>
  <si>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</si>
  <si>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</si>
  <si>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</si>
  <si>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</si>
  <si>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</si>
  <si>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</si>
  <si>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</si>
  <si>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</si>
  <si>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</si>
  <si>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</si>
  <si>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</si>
  <si>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</si>
  <si>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</si>
  <si>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</si>
  <si>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</si>
  <si>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</si>
  <si>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</si>
  <si>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</si>
  <si>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</si>
  <si>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</si>
  <si>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</si>
  <si>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</si>
  <si>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</si>
  <si>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</si>
  <si>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</si>
  <si>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</si>
  <si>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</si>
  <si>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</si>
  <si>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</si>
  <si>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</si>
  <si>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</si>
  <si>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</si>
  <si>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</si>
  <si>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</si>
  <si>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</si>
  <si>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SO-101</t>
  </si>
  <si>
    <t>Cesta HC1 B</t>
  </si>
  <si>
    <t>STA</t>
  </si>
  <si>
    <t>1</t>
  </si>
  <si>
    <t>{5c173567-9b4e-4e13-b585-fd3572e9dd9f}</t>
  </si>
  <si>
    <t>822 2</t>
  </si>
  <si>
    <t>2</t>
  </si>
  <si>
    <t>SO-201</t>
  </si>
  <si>
    <t>Rekonstrukce mostku</t>
  </si>
  <si>
    <t>{d2cb2423-5690-4a4e-9792-6770530c5f4d}</t>
  </si>
  <si>
    <t>821 1</t>
  </si>
  <si>
    <t>SO-801</t>
  </si>
  <si>
    <t>LBC 31 V Lukách</t>
  </si>
  <si>
    <t>{bce7e847-8f89-413b-91cf-978ba07dee2d}</t>
  </si>
  <si>
    <t>823 2</t>
  </si>
  <si>
    <t>VON</t>
  </si>
  <si>
    <t>Vedlejší a ostatní náklady</t>
  </si>
  <si>
    <t>{dd6e305d-1a85-4f44-9da1-593dd315013e}</t>
  </si>
  <si>
    <t>KRYCÍ LIST SOUPISU PRACÍ</t>
  </si>
  <si>
    <t>Objekt:</t>
  </si>
  <si>
    <t>SO-101 - Cesta HC1 B</t>
  </si>
  <si>
    <t>Ing. Pavlíček Tomáš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</si>
  <si>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</si>
  <si>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</si>
  <si>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</si>
  <si>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</si>
  <si>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</si>
  <si>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</si>
  <si>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</si>
  <si>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</si>
  <si>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</si>
  <si>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</si>
  <si>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</si>
  <si>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</si>
  <si>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</si>
  <si>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</si>
  <si>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</si>
  <si>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</si>
  <si>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</si>
  <si>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</si>
  <si>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</si>
  <si>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</si>
  <si>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</si>
  <si>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</si>
  <si>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</si>
  <si>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</si>
  <si>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</si>
  <si>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</si>
  <si>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</si>
  <si>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</si>
  <si>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</si>
  <si>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112155115</t>
  </si>
  <si>
    <t>Štěpkování stromků a větví v zapojeném porostu průměru kmene do 300 mm s naložením</t>
  </si>
  <si>
    <t>kus</t>
  </si>
  <si>
    <t>CS ÚRS 2021 01</t>
  </si>
  <si>
    <t>4</t>
  </si>
  <si>
    <t>-1852866315</t>
  </si>
  <si>
    <t>PP</t>
  </si>
  <si>
    <t>Štěpkování s naložením na dopravní prostředek a odvozem do 2 km stromků a větví v zapojeném porostu, průměru kmene do 300 mm</t>
  </si>
  <si>
    <t>VV</t>
  </si>
  <si>
    <t>"ořezané větve na dl. 132 m" 25,0</t>
  </si>
  <si>
    <t>113107242</t>
  </si>
  <si>
    <t>Odstranění podkladu živičného tl 100 mm strojně pl přes 200 m2</t>
  </si>
  <si>
    <t>m2</t>
  </si>
  <si>
    <t>393132190</t>
  </si>
  <si>
    <t>Odstranění podkladů nebo krytů strojně plochy jednotlivě přes 200 m2 s přemístěním hmot na skládku na vzdálenost do 20 m nebo s naložením na dopravní prostředek živičných, o tl. vrstvy přes 50 do 100 mm</t>
  </si>
  <si>
    <t>"cesta - viz. V.V. C.1.2.5." 1008,4</t>
  </si>
  <si>
    <t>"výhybny - viz. V.V. C.1.2.5." 17,5</t>
  </si>
  <si>
    <t>3</t>
  </si>
  <si>
    <t>121151124</t>
  </si>
  <si>
    <t>Sejmutí ornice plochy přes 500 m2 tl vrstvy do 250 mm strojně</t>
  </si>
  <si>
    <t>1772484293</t>
  </si>
  <si>
    <t>Sejmutí ornice strojně při souvislé ploše přes 500 m2, tl. vrstvy přes 200 do 250 mm</t>
  </si>
  <si>
    <t>P</t>
  </si>
  <si>
    <t>Poznámka k položce:_x000D_
 V cenách jsou započteny i náklady na_x000D_
a) naložení sejmuté ornice na dopravní prostředek._x000D_
b) vodorovné přemístění na hromady v místě upotřebení nebo na dočasné či trvalé skládky na vzdálenost do 50 m a se složením.</t>
  </si>
  <si>
    <t>"cesta - viz. V.V. C.1.2.5." 1453,7</t>
  </si>
  <si>
    <t>"sjezdy - viz. V.V. C.1.2.5." 46,0</t>
  </si>
  <si>
    <t>"výhybny - viz. V.V. C.1.2.5." 120,1</t>
  </si>
  <si>
    <t>"zasakovací jímky - viz. V.V. C.1.2.5." 15,0</t>
  </si>
  <si>
    <t>"podorničí cesta - viz. V.V. C.1.2.5." 1366,9</t>
  </si>
  <si>
    <t>"podorničí sjezdy - viz. V.V. C.1.2.5." 46,0</t>
  </si>
  <si>
    <t>"podorničí výhybny - viz. V.V. C.1.2.5." 120,1</t>
  </si>
  <si>
    <t>"podorničí zasakovací jímky - viz. V.V. C.1.2.5." 15,0</t>
  </si>
  <si>
    <t>122252203</t>
  </si>
  <si>
    <t>Odkopávky a prokopávky nezapažené pro silnice a dálnice v hornině třídy těžitelnosti I objem do 100 m3 strojně</t>
  </si>
  <si>
    <t>m3</t>
  </si>
  <si>
    <t>451278559</t>
  </si>
  <si>
    <t>Odkopávky a prokopávky nezapažené pro silnice a dálnice strojně v hornině třídy těžitelnosti I do 100 m3</t>
  </si>
  <si>
    <t>"cesta - viz. V.V. C.1.2.5." 63,1</t>
  </si>
  <si>
    <t>"sjezdy - viz. V.V. C.1.2.5." 5,5</t>
  </si>
  <si>
    <t>"výhybny - viz. V.V. C.1.2.5." 3,0</t>
  </si>
  <si>
    <t>5</t>
  </si>
  <si>
    <t>122252204</t>
  </si>
  <si>
    <t>Odkopávky a prokopávky nezapažené pro silnice a dálnice v hornině třídy těžitelnosti I objem do 500 m3 strojně</t>
  </si>
  <si>
    <t>-1695100642</t>
  </si>
  <si>
    <t>Odkopávky a prokopávky nezapažené pro silnice a dálnice strojně v hornině třídy těžitelnosti I přes 100 do 500 m3</t>
  </si>
  <si>
    <t>"navážka cesta - viz. V.V. C.1.2.5." 237,3</t>
  </si>
  <si>
    <t>"navážka výhybny - viz. V.V. C.1.2.5." 8,8</t>
  </si>
  <si>
    <t>6</t>
  </si>
  <si>
    <t>132251101</t>
  </si>
  <si>
    <t>Hloubení rýh nezapažených  š do 800 mm v hornině třídy těžitelnosti I, skupiny 3 objem do 20 m3 strojně</t>
  </si>
  <si>
    <t>-967674625</t>
  </si>
  <si>
    <t>Hloubení nezapažených rýh šířky do 800 mm strojně s urovnáním dna do předepsaného profilu a spádu v hornině třídy těžitelnosti I skupiny 3 do 20 m3</t>
  </si>
  <si>
    <t>"drenáž - viz. Výkaz výměr C.1.2.5." 20,0</t>
  </si>
  <si>
    <t>7</t>
  </si>
  <si>
    <t>132251103</t>
  </si>
  <si>
    <t>Hloubení rýh nezapažených  š do 800 mm v hornině třídy těžitelnosti I, skupiny 3 objem do 100 m3 strojně</t>
  </si>
  <si>
    <t>918753737</t>
  </si>
  <si>
    <t>Hloubení nezapažených rýh šířky do 800 mm strojně s urovnáním dna do předepsaného profilu a spádu v hornině třídy těžitelnosti I skupiny 3 přes 50 do 100 m3</t>
  </si>
  <si>
    <t>"navážka drenáž - viz. Výkaz výměr C.1.2.5." 83,0</t>
  </si>
  <si>
    <t>8</t>
  </si>
  <si>
    <t>132251251</t>
  </si>
  <si>
    <t>Hloubení rýh nezapažených š do 2000 mm v hornině třídy těžitelnosti I, skupiny 3 objem do 20 m3 strojně</t>
  </si>
  <si>
    <t>-1513050807</t>
  </si>
  <si>
    <t>Hloubení nezapažených rýh šířky přes 800 do 2 000 mm strojně s urovnáním dna do předepsaného profilu a spádu v hornině třídy těžitelnosti I skupiny 3 do 20 m3</t>
  </si>
  <si>
    <t>"zasakovací jímky - viz. V.V. C.1.2.5." 10,0</t>
  </si>
  <si>
    <t>9</t>
  </si>
  <si>
    <t>162351104</t>
  </si>
  <si>
    <t>Vodorovné přemístění do 1000 m výkopku/sypaniny z horniny třídy těžitelnosti I, skupiny 1 až 3</t>
  </si>
  <si>
    <t>2028679729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</si>
  <si>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</si>
  <si>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"přebytečná ornice do biocentra" 367,8</t>
  </si>
  <si>
    <t>"podorničí do biocentra" (1366,9+46,0+120,1+15,0)*0,25</t>
  </si>
  <si>
    <t>10</t>
  </si>
  <si>
    <t>162751117</t>
  </si>
  <si>
    <t>Vodorovné přemístění do 10000 m výkopku/sypaniny z horniny třídy těžitelnosti I, skupiny 1 až 3</t>
  </si>
  <si>
    <t>1455290058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</si>
  <si>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</si>
  <si>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"přebytečná zemina" 71,6+20,0+10,0-31,5</t>
  </si>
  <si>
    <t>"navážka" 246,1+83,0-103,7</t>
  </si>
  <si>
    <t>11</t>
  </si>
  <si>
    <t>162751119</t>
  </si>
  <si>
    <t>Příplatek k vodorovnému přemístění výkopku/sypaniny z horniny třídy těžitelnosti I, skupiny 1 až 3 ZKD 1000 m přes 10000 m</t>
  </si>
  <si>
    <t>-1731839537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</si>
  <si>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</si>
  <si>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9*295,5</t>
  </si>
  <si>
    <t>12</t>
  </si>
  <si>
    <t>167151111</t>
  </si>
  <si>
    <t>Nakládání výkopku z hornin třídy těžitelnosti I, skupiny 1 až 3 přes 100 m3</t>
  </si>
  <si>
    <t>218617034</t>
  </si>
  <si>
    <t>Nakládání, skládání a překládání neulehlého výkopku nebo sypaniny strojně nakládání, množství přes 100 m3, z hornin třídy těžitelnosti I, skupiny 1 až 3</t>
  </si>
  <si>
    <t>"přebytečná ornice" (1453,7+46,0+120,1+15,0)*0,25-(215,7+193,5)*0,1</t>
  </si>
  <si>
    <t>13</t>
  </si>
  <si>
    <t>171151131</t>
  </si>
  <si>
    <t>Uložení sypaniny z hornin nesoudržných a soudržných střídavě do násypů zhutněných strojně</t>
  </si>
  <si>
    <t>551852711</t>
  </si>
  <si>
    <t>Uložení sypanin do násypů strojně s rozprostřením sypaniny ve vrstvách a s hrubým urovnáním zhutněných z hornin nesoudržných a soudržných střídavě ukládaných</t>
  </si>
  <si>
    <t>"zemina - viz. V.V. C.1.2.5." 31,5</t>
  </si>
  <si>
    <t>"navážka - viz. V.V. C.1.2.5." 103,7</t>
  </si>
  <si>
    <t>14</t>
  </si>
  <si>
    <t>171201231</t>
  </si>
  <si>
    <t>Poplatek za uložení zeminy a kamení na recyklační skládce (skládkovné) kód odpadu 17 05 04</t>
  </si>
  <si>
    <t>t</t>
  </si>
  <si>
    <t>1554900173</t>
  </si>
  <si>
    <t>Poplatek za uložení stavebního odpadu na recyklační skládce (skládkovné) zeminy a kamení zatříděného do Katalogu odpadů pod kódem 17 05 04</t>
  </si>
  <si>
    <t>"přebytečná zemina" 70,1*1,8</t>
  </si>
  <si>
    <t>"navážka" 225,4*1,8</t>
  </si>
  <si>
    <t>171251201</t>
  </si>
  <si>
    <t>Uložení sypaniny na skládky nebo meziskládky</t>
  </si>
  <si>
    <t>-2048669978</t>
  </si>
  <si>
    <t>Uložení sypaniny na skládky nebo meziskládky bez hutnění s upravením uložené sypaniny do předepsaného tvaru</t>
  </si>
  <si>
    <t>"přebytečná zemina" 70,1</t>
  </si>
  <si>
    <t>"navážka" 225,4</t>
  </si>
  <si>
    <t>16</t>
  </si>
  <si>
    <t>181351103</t>
  </si>
  <si>
    <t>Rozprostření ornice tl vrstvy do 200 mm pl do 500 m2 v rovině nebo ve svahu do 1:5 strojně</t>
  </si>
  <si>
    <t>855087318</t>
  </si>
  <si>
    <t>Rozprostření a urovnání ornice v rovině nebo ve svahu sklonu do 1:5 strojně při souvislé ploše přes 100 do 500 m2, tl. vrstvy do 200 mm</t>
  </si>
  <si>
    <t>Poznámka k položce:_x000D_
tl. 100 mm</t>
  </si>
  <si>
    <t>"cesta - viz. V.V. C.1.2.5." 215,7</t>
  </si>
  <si>
    <t>17</t>
  </si>
  <si>
    <t>181351113</t>
  </si>
  <si>
    <t>Rozprostření ornice tl vrstvy do 200 mm pl přes 500 m2 v rovině nebo ve svahu do 1:5 strojně</t>
  </si>
  <si>
    <t>-1732351533</t>
  </si>
  <si>
    <t>Rozprostření a urovnání ornice v rovině nebo ve svahu sklonu do 1:5 strojně při souvislé ploše přes 500 m2, tl. vrstvy do 200 mm</t>
  </si>
  <si>
    <t>"přebytečná ornice do biocentra" 367,8/0,1</t>
  </si>
  <si>
    <t>"podorničí do biocentra" 387,0/0,1</t>
  </si>
  <si>
    <t>18</t>
  </si>
  <si>
    <t>181411121</t>
  </si>
  <si>
    <t>Založení lučního trávníku výsevem plochy do 1000 m2 v rovině a ve svahu do 1:5</t>
  </si>
  <si>
    <t>-882303945</t>
  </si>
  <si>
    <t>Založení trávníku na půdě předem připravené plochy do 1000 m2 výsevem včetně utažení lučního v rovině nebo na svahu do 1:5</t>
  </si>
  <si>
    <t>19</t>
  </si>
  <si>
    <t>181411123</t>
  </si>
  <si>
    <t>Založení lučního trávníku výsevem plochy do 1000 m2 ve svahu do 1:1</t>
  </si>
  <si>
    <t>-1424123164</t>
  </si>
  <si>
    <t>Založení trávníku na půdě předem připravené plochy do 1000 m2 výsevem včetně utažení lučního na svahu přes 1:2 do 1:1</t>
  </si>
  <si>
    <t>"cesta - viz. V.V. C.1.2.5." 193,5</t>
  </si>
  <si>
    <t>20</t>
  </si>
  <si>
    <t>M</t>
  </si>
  <si>
    <t>00572100</t>
  </si>
  <si>
    <t>osivo jetelotráva intenzivní víceletá</t>
  </si>
  <si>
    <t>kg</t>
  </si>
  <si>
    <t>-724348920</t>
  </si>
  <si>
    <t>(215,7+193,5)*0,02*1,03</t>
  </si>
  <si>
    <t>181951112</t>
  </si>
  <si>
    <t>Úprava pláně v hornině třídy těžitelnosti I, skupiny 1 až 3 se zhutněním strojně</t>
  </si>
  <si>
    <t>452249850</t>
  </si>
  <si>
    <t>Úprava pláně vyrovnáním výškových rozdílů strojně v hornině třídy těžitelnosti I, skupiny 1 až 3 se zhutněním</t>
  </si>
  <si>
    <t>"viz. V.V. C.1.2.5." 1879,5</t>
  </si>
  <si>
    <t>"sjezdy - viz. C.1.2.1." 6,0+0,4+7,2+0,4+10,0+2,0+20,0</t>
  </si>
  <si>
    <t>"výhybny - viz. C.1.2.1." (50,0+18,8)*2</t>
  </si>
  <si>
    <t>22</t>
  </si>
  <si>
    <t>182251101</t>
  </si>
  <si>
    <t>Svahování násypů strojně</t>
  </si>
  <si>
    <t>-650676274</t>
  </si>
  <si>
    <t>Svahování trvalých svahů do projektovaných profilů strojně s potřebným přemístěním výkopku při svahování násypů v jakékoliv hornině</t>
  </si>
  <si>
    <t>"viz. V.V. C.1.2.5. " 101,4</t>
  </si>
  <si>
    <t>23</t>
  </si>
  <si>
    <t>182351123</t>
  </si>
  <si>
    <t>Rozprostření ornice pl do 500 m2 ve svahu přes 1:5 tl vrstvy do 200 mm strojně</t>
  </si>
  <si>
    <t>-2031790002</t>
  </si>
  <si>
    <t>Rozprostření a urovnání ornice ve svahu sklonu přes 1:5 strojně při souvislé ploše přes 100 do 500 m2, tl. vrstvy do 200 mm</t>
  </si>
  <si>
    <t>24</t>
  </si>
  <si>
    <t>184808121</t>
  </si>
  <si>
    <t>Vyvětvení a tvarový ořez dřevin v nad 3 do 5 m</t>
  </si>
  <si>
    <t>879615015</t>
  </si>
  <si>
    <t>Vyvětvení a tvarový ořez dřevin s úpravou koruny s odnesením odpadu na vzdálenost do 200 m, při výšce stromu přes 3 do 5 m</t>
  </si>
  <si>
    <t>"ořez větví na dl. 132 m" 25,0</t>
  </si>
  <si>
    <t>Zakládání</t>
  </si>
  <si>
    <t>25</t>
  </si>
  <si>
    <t>211521111</t>
  </si>
  <si>
    <t>Výplň odvodňovacích žeber nebo trativodů kamenivem hrubým drceným frakce 63 až 125 mm</t>
  </si>
  <si>
    <t>1795781334</t>
  </si>
  <si>
    <t>Výplň kamenivem do rýh odvodňovacích žeber nebo trativodů bez zhutnění, s úpravou povrchu výplně kamenivem hrubým drceným frakce 63 až 125 mm</t>
  </si>
  <si>
    <t>"zasakovací jímky - viz. V.V. C.1.2.5." 26,5</t>
  </si>
  <si>
    <t>26</t>
  </si>
  <si>
    <t>211561111</t>
  </si>
  <si>
    <t>Výplň odvodňovacích žeber nebo trativodů kamenivem hrubým drceným frakce 4 až 16 mm</t>
  </si>
  <si>
    <t>-326476006</t>
  </si>
  <si>
    <t>Výplň kamenivem do rýh odvodňovacích žeber nebo trativodů bez zhutnění, s úpravou povrchu výplně kamenivem hrubým drceným frakce 4 až 16 mm</t>
  </si>
  <si>
    <t xml:space="preserve">Poznámka k položce:_x000D_
ŠD fr. 8-16 mm
</t>
  </si>
  <si>
    <t>"drenáž - viz. Výkaz výměr C.1.2.5." 144,9</t>
  </si>
  <si>
    <t>27</t>
  </si>
  <si>
    <t>212755215</t>
  </si>
  <si>
    <t>Trativody z drenážních trubek plastových flexibilních D 125 mm bez lože</t>
  </si>
  <si>
    <t>m</t>
  </si>
  <si>
    <t>-194695468</t>
  </si>
  <si>
    <t>Trativody bez lože z drenážních trubek plastových flexibilních D 125 mm</t>
  </si>
  <si>
    <t>"drenáž - viz. C.1.2.1." 128+127+143+165+14+32+39</t>
  </si>
  <si>
    <t>Komunikace pozemní</t>
  </si>
  <si>
    <t>28</t>
  </si>
  <si>
    <t>564861111</t>
  </si>
  <si>
    <t>Podklad ze štěrkodrtě ŠD tl 200 mm</t>
  </si>
  <si>
    <t>1307394268</t>
  </si>
  <si>
    <t>Podklad ze štěrkodrti ŠD s rozprostřením a zhutněním, po zhutnění tl. 200 mm</t>
  </si>
  <si>
    <t xml:space="preserve">Poznámka k položce:_x000D_
ŠDa fr. 0-63 mm_x000D_
</t>
  </si>
  <si>
    <t>"viz. V.V. C.1.2.5. " 1720,9</t>
  </si>
  <si>
    <t>29</t>
  </si>
  <si>
    <t>564871116</t>
  </si>
  <si>
    <t>Podklad ze štěrkodrtě ŠD tl. 300 mm</t>
  </si>
  <si>
    <t>1450487268</t>
  </si>
  <si>
    <t>Podklad ze štěrkodrti ŠD s rozprostřením a zhutněním, po zhutnění tl. 300 mm</t>
  </si>
  <si>
    <t>Poznámka k položce:_x000D_
ŠDb fr. 0-125 mm</t>
  </si>
  <si>
    <t>"viz. V.V. C.1.2.5. " 1707,2</t>
  </si>
  <si>
    <t>"sjezdy - viz. C.1.2.1." 46,0</t>
  </si>
  <si>
    <t>"výhybny - viz. C.1.2.1." 137,6</t>
  </si>
  <si>
    <t>30</t>
  </si>
  <si>
    <t>565165121</t>
  </si>
  <si>
    <t>Asfaltový beton vrstva podkladní ACP 16+ (obalované kamenivo OKS) tl 80 mm š přes 3 m</t>
  </si>
  <si>
    <t>1592122057</t>
  </si>
  <si>
    <t>Asfaltový beton vrstva podkladní ACP 16+ (obalované kamenivo střednězrnné - OKS) s rozprostřením a zhutněním v pruhu šířky přes 3 m, po zhutnění tl. 80 mm</t>
  </si>
  <si>
    <t>"viz. V.V. C.1.2.5. " 3009,2</t>
  </si>
  <si>
    <t>31</t>
  </si>
  <si>
    <t>567521121</t>
  </si>
  <si>
    <t>Recyklace podkladu za studena na místě - rozpojení a reprofilace tl 200 mm plochy do 3000 m2</t>
  </si>
  <si>
    <t>1990323448</t>
  </si>
  <si>
    <t>Recyklace podkladní vrstvy za studena na místě rozpojení a reprofilace podkladu s hutněním plochy přes 1 000 do 3 000 m2, tloušťky přes 150 do 200 mm</t>
  </si>
  <si>
    <t>32</t>
  </si>
  <si>
    <t>567522124</t>
  </si>
  <si>
    <t>Recyklace podkladu za studena na místě - promísení s pojivem, kamenivem tl 200 mm do 3000 m2</t>
  </si>
  <si>
    <t>853595014</t>
  </si>
  <si>
    <t>Recyklace podkladní vrstvy za studena na místě promísení rozpojené směsi s kamenivem a pojivem (materiál ve specifikaci) s rozhrnutím, zhutněním a vlhčením plochy přes 1 000 do 3 000 m2, tloušťky po zhutnění přes 180 do 200 mm</t>
  </si>
  <si>
    <t>"viz. V.V. C.1.2.5. = ÚP+odstranění obal. kameniva" 1879,5+1025,9</t>
  </si>
  <si>
    <t>33</t>
  </si>
  <si>
    <t>58522150</t>
  </si>
  <si>
    <t>cement portlandský směsný CEM II 32,5MPa</t>
  </si>
  <si>
    <t>4151321</t>
  </si>
  <si>
    <t>"8%" 2905,4*37,2*0,001</t>
  </si>
  <si>
    <t>34</t>
  </si>
  <si>
    <t>569941132</t>
  </si>
  <si>
    <t>Zpevnění krajnic asfaltovým recyklátem tl 120 mm</t>
  </si>
  <si>
    <t>-1172124334</t>
  </si>
  <si>
    <t>Zpevnění krajnic nebo komunikací pro pěší s rozprostřením a zhutněním, po zhutnění asfaltovým recyklátem tl. 120 mm</t>
  </si>
  <si>
    <t>"cesta - viz. V.V. C.1.2.5." 794,0</t>
  </si>
  <si>
    <t>35</t>
  </si>
  <si>
    <t>573231106</t>
  </si>
  <si>
    <t>Postřik živičný spojovací ze silniční emulze v množství 0,30 kg/m2</t>
  </si>
  <si>
    <t>-360745056</t>
  </si>
  <si>
    <t>Postřik spojovací PS bez posypu kamenivem ze silniční emulze, v množství 0,30 kg/m2</t>
  </si>
  <si>
    <t>Poznámka k položce:_x000D_
Množství je zvýšeno o podíl vody v emulzi, množství zbytkového asfaltu 0,2 kg/m2._x000D_
- kationaktivní asfalt. emulze</t>
  </si>
  <si>
    <t>"viz. V.V. C.1.2.5. " 2912,7</t>
  </si>
  <si>
    <t>36</t>
  </si>
  <si>
    <t>573231108</t>
  </si>
  <si>
    <t>Postřik živičný spojovací ze silniční emulze v množství 0,50 kg/m2</t>
  </si>
  <si>
    <t>-1754260150</t>
  </si>
  <si>
    <t>Postřik spojovací PS bez posypu kamenivem ze silniční emulze, v množství 0,50 kg/m2</t>
  </si>
  <si>
    <t>Poznámka k položce:_x000D_
Množství je zvýšeno o podíl vody v emulzi, množství zbytkového asfaltu 0,45 kg/m2._x000D_
- kationaktivní asfalt. emulze</t>
  </si>
  <si>
    <t>"viz. V.V. C.1.2.5. " 3908,7</t>
  </si>
  <si>
    <t>37</t>
  </si>
  <si>
    <t>577134221</t>
  </si>
  <si>
    <t>Asfaltový beton vrstva obrusná ACO 11 (ABS) tř. II tl 40 mm š přes 3 m z nemodifikovaného asfaltu</t>
  </si>
  <si>
    <t>2092968671</t>
  </si>
  <si>
    <t>Asfaltový beton vrstva obrusná ACO 11 (ABS) s rozprostřením a se zhutněním z nemodifikovaného asfaltu v pruhu šířky přes 3 m tř. II, po zhutnění tl. 40 mm</t>
  </si>
  <si>
    <t>"cesta - viz. V.V. C.1.2.5." 2864,4</t>
  </si>
  <si>
    <t>38</t>
  </si>
  <si>
    <t>599142111</t>
  </si>
  <si>
    <t>Úprava zálivky dilatačních nebo pracovních spár v cementobetonovém krytu hl do 40 mm š do 40 mm</t>
  </si>
  <si>
    <t>-1497870257</t>
  </si>
  <si>
    <t>Úprava zálivky dilatačních nebo pracovních spár v cementobetonovém krytu, hloubky do 40 mm, šířky přes 20 do 40 mm</t>
  </si>
  <si>
    <t>"viz. C.1.2.1. (ZÚ+KÚ)" 3,5+4,0</t>
  </si>
  <si>
    <t>Ostatní konstrukce a práce, bourání</t>
  </si>
  <si>
    <t>39</t>
  </si>
  <si>
    <t>916131213</t>
  </si>
  <si>
    <t>Osazení silničního obrubníku betonového stojatého s boční opěrou do lože z betonu prostého</t>
  </si>
  <si>
    <t>1918112224</t>
  </si>
  <si>
    <t>Osazení silničního obrubníku betonového se zřízením lože, s vyplněním a zatřením spár cementovou maltou stojatého s boční opěrou z betonu prostého, do lože z betonu prostého</t>
  </si>
  <si>
    <t>"viz. C.1.2.1. (sjezdy)" 7+7+11+8</t>
  </si>
  <si>
    <t>40</t>
  </si>
  <si>
    <t>59217031</t>
  </si>
  <si>
    <t>obrubník betonový silniční 1000x150x250mm</t>
  </si>
  <si>
    <t>125340823</t>
  </si>
  <si>
    <t>41</t>
  </si>
  <si>
    <t>916991121</t>
  </si>
  <si>
    <t>Lože pod obrubníky, krajníky nebo obruby z dlažebních kostek z betonu prostého</t>
  </si>
  <si>
    <t>-242630274</t>
  </si>
  <si>
    <t>Lože pod obrubníky, krajníky nebo obruby z dlažebních kostek z betonu prostého</t>
  </si>
  <si>
    <t>"lože nad 10 cm" 33,0*0,4*0,05</t>
  </si>
  <si>
    <t>42</t>
  </si>
  <si>
    <t>919735111</t>
  </si>
  <si>
    <t>Řezání stávajícího živičného krytu hl do 50 mm</t>
  </si>
  <si>
    <t>181145940</t>
  </si>
  <si>
    <t>Řezání stávajícího živičného krytu nebo podkladu hloubky do 50 mm</t>
  </si>
  <si>
    <t>997</t>
  </si>
  <si>
    <t>Přesun sutě</t>
  </si>
  <si>
    <t>43</t>
  </si>
  <si>
    <t>997221551</t>
  </si>
  <si>
    <t>Vodorovná doprava suti ze sypkých materiálů do 1 km</t>
  </si>
  <si>
    <t>325443433</t>
  </si>
  <si>
    <t>Vodorovná doprava suti bez naložení, ale se složením a s hrubým urovnáním ze sypkých materiálů, na vzdálenost do 1 km</t>
  </si>
  <si>
    <t>"obalované kamenivo z cesty" 225,698</t>
  </si>
  <si>
    <t>44</t>
  </si>
  <si>
    <t>997221559</t>
  </si>
  <si>
    <t>Příplatek ZKD 1 km u vodorovné dopravy suti ze sypkých materiálů</t>
  </si>
  <si>
    <t>-2085106774</t>
  </si>
  <si>
    <t>Vodorovná doprava suti bez naložení, ale se složením a s hrubým urovnáním Příplatek k ceně za každý další i započatý 1 km přes 1 km</t>
  </si>
  <si>
    <t>18*225,698</t>
  </si>
  <si>
    <t>45</t>
  </si>
  <si>
    <t>997221875</t>
  </si>
  <si>
    <t>Poplatek za uložení stavebního odpadu na recyklační skládce (skládkovné) asfaltového bez obsahu dehtu zatříděného do Katalogu odpadů pod kódem 17 03 02</t>
  </si>
  <si>
    <t>-398303115</t>
  </si>
  <si>
    <t>998</t>
  </si>
  <si>
    <t>Přesun hmot</t>
  </si>
  <si>
    <t>46</t>
  </si>
  <si>
    <t>998225111</t>
  </si>
  <si>
    <t>Přesun hmot pro pozemní komunikace s krytem z kamene, monolitickým betonovým nebo živičným</t>
  </si>
  <si>
    <t>361527701</t>
  </si>
  <si>
    <t>Přesun hmot pro komunikace s krytem z kameniva, monolitickým betonovým nebo živičným dopravní vzdálenost do 200 m jakékoliv délky objektu</t>
  </si>
  <si>
    <t>SO-201 - Rekonstrukce mostku</t>
  </si>
  <si>
    <t xml:space="preserve">    4 - Vodorovné konstrukce</t>
  </si>
  <si>
    <t xml:space="preserve">    6 - Úpravy povrchů, podlahy a osazování výplní</t>
  </si>
  <si>
    <t>PSV - Práce a dodávky PSV</t>
  </si>
  <si>
    <t xml:space="preserve">    767 - Konstrukce zámečnické</t>
  </si>
  <si>
    <t xml:space="preserve">    783 - Dokončovací práce - nátěry</t>
  </si>
  <si>
    <t>Vodorovné konstrukce</t>
  </si>
  <si>
    <t>421953321</t>
  </si>
  <si>
    <t>Dřevěné mostní podlahy trvalé z fošen a hranolů - montáž</t>
  </si>
  <si>
    <t>-1872902929</t>
  </si>
  <si>
    <t>Dřevěné mostní podlahy z fošen a hranolů trvalé montáž</t>
  </si>
  <si>
    <t>Poznámka k položce:_x000D_
Je nutné počítat s úpravou trámů na místě.</t>
  </si>
  <si>
    <t>"viz. C.2.1.+C.2.2.1." 53*0,2*4,8</t>
  </si>
  <si>
    <t>60599006-R</t>
  </si>
  <si>
    <t>Dubové řezané trámy 200x150 mm, dl. 4,8 m</t>
  </si>
  <si>
    <t>-1567340011</t>
  </si>
  <si>
    <t>50,88*0,15</t>
  </si>
  <si>
    <t>31199001-R</t>
  </si>
  <si>
    <t>Spojovací materiál</t>
  </si>
  <si>
    <t>soubor</t>
  </si>
  <si>
    <t>-2142650543</t>
  </si>
  <si>
    <t>Úpravy povrchů, podlahy a osazování výplní</t>
  </si>
  <si>
    <t>628613224</t>
  </si>
  <si>
    <t>Protikorozní ochrana OK mostu IV.tř.- základní a podkladní epoxidový, vrchní PU nátěr bez metalizace</t>
  </si>
  <si>
    <t>-256686809</t>
  </si>
  <si>
    <t>Protikorozní ochrana ocelových mostních konstrukcí včetně otryskání povrchu základní a podkladní epoxidový a vrchní polyuretanový nátěr bez metalizace IV. třídy</t>
  </si>
  <si>
    <t>"IPN 300 - viz. C.2.1.+C.2.2.1." 6*10,65*1,16</t>
  </si>
  <si>
    <t>"UPE 140 - viz. C.2.1.+C.2.2.1." 2*10,65*0,485</t>
  </si>
  <si>
    <t>"T 60 - viz. C.2.1.+C.2.2.1." 5*6,0*0,229</t>
  </si>
  <si>
    <t>961065512</t>
  </si>
  <si>
    <t>Bourání podlah z fošen nebo prken ze dřeva tvrdého základů</t>
  </si>
  <si>
    <t>-24527816</t>
  </si>
  <si>
    <t>Bourání mostních konstrukcí základů dřevěných podlah z fošen nebo prken ze dřeva tvrdého</t>
  </si>
  <si>
    <t>"viz. C.2.1.+C.2.2.1." 10,6*4,8*0,15</t>
  </si>
  <si>
    <t>997211521</t>
  </si>
  <si>
    <t>Vodorovná doprava vybouraných hmot po suchu na vzdálenost do 1 km</t>
  </si>
  <si>
    <t>-1445157424</t>
  </si>
  <si>
    <t>Vodorovná doprava suti nebo vybouraných hmot vybouraných hmot se složením a hrubým urovnáním nebo s přeložením na jiný dopravní prostředek kromě lodi, na vzdálenost do 1 km</t>
  </si>
  <si>
    <t>"podlaha mostu" 5,953</t>
  </si>
  <si>
    <t>997211529</t>
  </si>
  <si>
    <t>Příplatek ZKD 1 km u vodorovné dopravy vybouraných hmot</t>
  </si>
  <si>
    <t>648090553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</si>
  <si>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</si>
  <si>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18*5,953</t>
  </si>
  <si>
    <t>997013811</t>
  </si>
  <si>
    <t>Poplatek za uložení na skládce (skládkovné) stavebního odpadu dřevěného kód odpadu 17 02 01</t>
  </si>
  <si>
    <t>299038819</t>
  </si>
  <si>
    <t>Poplatek za uložení stavebního odpadu na skládce (skládkovné) dřevěného zatříděného do Katalogu odpadů pod kódem 17 02 01</t>
  </si>
  <si>
    <t>998212111</t>
  </si>
  <si>
    <t>Přesun hmot pro mosty zděné, monolitické betonové nebo ocelové v do 20 m</t>
  </si>
  <si>
    <t>1811806576</t>
  </si>
  <si>
    <t>Přesun hmot pro mosty zděné, betonové monolitické, spřažené ocelobetonové nebo kovové vodorovná dopravní vzdálenost do 100 m výška mostu do 20 m</t>
  </si>
  <si>
    <t>PSV</t>
  </si>
  <si>
    <t>Práce a dodávky PSV</t>
  </si>
  <si>
    <t>767</t>
  </si>
  <si>
    <t>Konstrukce zámečnické</t>
  </si>
  <si>
    <t>767991911</t>
  </si>
  <si>
    <t>Opravy zámečnických konstrukcí ostatní - samostatné svařování</t>
  </si>
  <si>
    <t>1673477063</t>
  </si>
  <si>
    <t>Ostatní opravy svařováním</t>
  </si>
  <si>
    <t>"odhad" 200,0</t>
  </si>
  <si>
    <t>767995116</t>
  </si>
  <si>
    <t>Montáž atypických zámečnických konstrukcí hmotnosti do 250 kg</t>
  </si>
  <si>
    <t>-1891759194</t>
  </si>
  <si>
    <t>Montáž ostatních atypických zámečnických konstrukcí hmotnosti přes 100 do 250 kg</t>
  </si>
  <si>
    <t>"zábradlí mostu - viz. C.2.2.1." 6*122,69</t>
  </si>
  <si>
    <t>55399114-R</t>
  </si>
  <si>
    <t>Ocelové zábradlí se svislou výplní z čtvercových trubek v. 1,1 m, dl. 3,6 m žárově pozinkované + nátěr</t>
  </si>
  <si>
    <t>-1692585780</t>
  </si>
  <si>
    <t>Poznámka k položce:_x000D_
Povrchová ochrana je navržena v kombinaci metalizací a nátěrem (celková tl. 200 um):_x000D_
- žárové zinkování ponorem                        40 um_x000D_
- základní vrstva epoxidová                         80 um_x000D_
1. mzivrstva epoxidová se železitou slídou    40 um_x000D_
vrchní nátěr akryl polyuretan                       40 um_x000D_
(RAL povrchové vrstvy se uvažuje 6029 - odstín zelené)._x000D_
_x000D_
V dílech zábradlí 1,2 a 3 bude nutné s ohledem na metalizaci uzavřených profilů provést odvětrávací otvory D 8 mm z důvodu odvzdušnění při zinkování.</t>
  </si>
  <si>
    <t>998767101</t>
  </si>
  <si>
    <t>Přesun hmot tonážní pro zámečnické konstrukce v objektech v do 6 m</t>
  </si>
  <si>
    <t>1463190130</t>
  </si>
  <si>
    <t>Přesun hmot pro zámečnické konstrukce stanovený z hmotnosti přesunovaného materiálu vodorovná dopravní vzdálenost do 50 m v objektech výšky do 6 m</t>
  </si>
  <si>
    <t>783</t>
  </si>
  <si>
    <t>Dokončovací práce - nátěry</t>
  </si>
  <si>
    <t>783213011</t>
  </si>
  <si>
    <t>Napouštěcí jednonásobný syntetický biocidní nátěr tesařských prvků nezabudovaných do konstrukce</t>
  </si>
  <si>
    <t>461154387</t>
  </si>
  <si>
    <t>Preventivní napouštěcí nátěr tesařských prvků proti dřevokazným houbám, hmyzu a plísním nezabudovaných do konstrukce jednonásobný syntetický</t>
  </si>
  <si>
    <t>"viz. C.2.1.+C.2.2.1." 53*(0,2+0,15)*2*4,8</t>
  </si>
  <si>
    <t>783264101</t>
  </si>
  <si>
    <t>Základní jednonásobný olejový nátěr tesařských konstrukcí</t>
  </si>
  <si>
    <t>-95890390</t>
  </si>
  <si>
    <t>Základní nátěr tesařských konstrukcí jednonásobný olejový</t>
  </si>
  <si>
    <t>"po zabudování do kce - viz. C.2.1.+C.2.2.1." 53*0,2*4,8*2</t>
  </si>
  <si>
    <t>783267101</t>
  </si>
  <si>
    <t>Krycí jednonásobný olejový nátěr tesařských konstrukcí</t>
  </si>
  <si>
    <t>-1665542597</t>
  </si>
  <si>
    <t>Krycí nátěr tesařských konstrukcí jednonásobný olejový</t>
  </si>
  <si>
    <t>783301303</t>
  </si>
  <si>
    <t>Bezoplachové odrezivění zámečnických konstrukcí</t>
  </si>
  <si>
    <t>1176001655</t>
  </si>
  <si>
    <t>Příprava podkladu zámečnických konstrukcí před provedením nátěru odrezivění odrezovačem bezoplachovým</t>
  </si>
  <si>
    <t>SO-801 - LBC 31 V Lukách</t>
  </si>
  <si>
    <t xml:space="preserve">    3 - Svislé a kompletní konstrukce</t>
  </si>
  <si>
    <t>181451121</t>
  </si>
  <si>
    <t>Založení lučního trávníku výsevem plochy přes 1000 m2 v rovině a ve svahu do 1:5</t>
  </si>
  <si>
    <t>-1777839937</t>
  </si>
  <si>
    <t>Založení trávníku na půdě předem připravené plochy přes 1000 m2 výsevem včetně utažení lučního v rovině nebo na svahu do 1:5</t>
  </si>
  <si>
    <t>"viz. TZ C.8.1." 11236,0</t>
  </si>
  <si>
    <t>00599012-R</t>
  </si>
  <si>
    <t>Luční květnatá travní směs</t>
  </si>
  <si>
    <t>545881124</t>
  </si>
  <si>
    <t xml:space="preserve">Poznámka k položce:_x000D_
výsevek 0,1-0,2 kg/100 m2_x000D_
</t>
  </si>
  <si>
    <t>11236,0*0,002*1,03</t>
  </si>
  <si>
    <t>183101113</t>
  </si>
  <si>
    <t>Hloubení jamek bez výměny půdy zeminy tř 1 až 4 objem do 0,05 m3 v rovině a svahu do 1:5</t>
  </si>
  <si>
    <t>-1838770486</t>
  </si>
  <si>
    <t>Hloubení jamek pro vysazování rostlin v zemině tř.1 až 4 bez výměny půdy v rovině nebo na svahu do 1:5, objemu přes 0,02 do 0,05 m3</t>
  </si>
  <si>
    <t>"keře - viz. TZ C.8.1." 392,0</t>
  </si>
  <si>
    <t>"stromy - viz. TZ C.8.1." 5124-9</t>
  </si>
  <si>
    <t>183101114</t>
  </si>
  <si>
    <t>Hloubení jamek bez výměny půdy zeminy tř 1 až 4 objem do 0,125 m3 v rovině a svahu do 1:5</t>
  </si>
  <si>
    <t>1041344358</t>
  </si>
  <si>
    <t>Hloubení jamek pro vysazování rostlin v zemině tř.1 až 4 bez výměny půdy v rovině nebo na svahu do 1:5, objemu přes 0,05 do 0,125 m3</t>
  </si>
  <si>
    <t>"solitéry - viz. TZ C.8.1." 9,0</t>
  </si>
  <si>
    <t>183403112</t>
  </si>
  <si>
    <t>Obdělání půdy oráním na hloubku do 0,2 m v rovině a svahu do 1:5</t>
  </si>
  <si>
    <t>-1185720529</t>
  </si>
  <si>
    <t>Obdělání půdy oráním hl. přes 100 do 200 mm v rovině nebo na svahu do 1:5</t>
  </si>
  <si>
    <t>183403151</t>
  </si>
  <si>
    <t>Obdělání půdy smykováním v rovině a svahu do 1:5</t>
  </si>
  <si>
    <t>-210492535</t>
  </si>
  <si>
    <t>Obdělání půdy smykováním v rovině nebo na svahu do 1:5</t>
  </si>
  <si>
    <t>183403152</t>
  </si>
  <si>
    <t>Obdělání půdy vláčením v rovině a svahu do 1:5</t>
  </si>
  <si>
    <t>-913310850</t>
  </si>
  <si>
    <t>Obdělání půdy vláčením v rovině nebo na svahu do 1:5</t>
  </si>
  <si>
    <t>183403161</t>
  </si>
  <si>
    <t>Obdělání půdy válením v rovině a svahu do 1:5</t>
  </si>
  <si>
    <t>-312273031</t>
  </si>
  <si>
    <t>Obdělání půdy válením v rovině nebo na svahu do 1:5</t>
  </si>
  <si>
    <t>"viz. TZ C.8.1." 2*11236,0</t>
  </si>
  <si>
    <t>184102111</t>
  </si>
  <si>
    <t>Výsadba dřeviny s balem D do 0,2 m do jamky se zalitím v rovině a svahu do 1:5</t>
  </si>
  <si>
    <t>-1105226140</t>
  </si>
  <si>
    <t>Výsadba dřeviny s balem do předem vyhloubené jamky se zalitím v rovině nebo na svahu do 1:5, při průměru balu přes 100 do 200 mm</t>
  </si>
  <si>
    <t>02699002-R</t>
  </si>
  <si>
    <t>Dodávka keřů krytokořenných v. 60-100 cm</t>
  </si>
  <si>
    <t>ks</t>
  </si>
  <si>
    <t>-391240586</t>
  </si>
  <si>
    <t>184102112</t>
  </si>
  <si>
    <t>Výsadba dřeviny s balem D do 0,3 m do jamky se zalitím v rovině a svahu do 1:5</t>
  </si>
  <si>
    <t>1389281951</t>
  </si>
  <si>
    <t>Výsadba dřeviny s balem do předem vyhloubené jamky se zalitím v rovině nebo na svahu do 1:5, při průměru balu přes 200 do 300 mm</t>
  </si>
  <si>
    <t>02699011-R</t>
  </si>
  <si>
    <t>Dodávka odrostků sazenic kontejnerovaných v. 121-150 cm</t>
  </si>
  <si>
    <t>1651451729</t>
  </si>
  <si>
    <t>184201111</t>
  </si>
  <si>
    <t>Výsadba stromu bez balu do jamky výška kmene do 1,8 m v rovině a svahu do 1:5</t>
  </si>
  <si>
    <t>1265075172</t>
  </si>
  <si>
    <t>Výsadba stromů bez balu do předem vyhloubené jamky se zalitím v rovině nebo na svahu do 1:5, při výšce kmene do 1,8 m</t>
  </si>
  <si>
    <t>"stromy - viz. TZ C.8.1." 5115,0</t>
  </si>
  <si>
    <t>02699012-R</t>
  </si>
  <si>
    <t>Dodávka podřezaných sazenic prostokořenných v. 51-70 cm</t>
  </si>
  <si>
    <t>1040568016</t>
  </si>
  <si>
    <t>184215112</t>
  </si>
  <si>
    <t>Ukotvení kmene dřevin jedním kůlem D do 0,1 m délky do 2 m</t>
  </si>
  <si>
    <t>-1449716741</t>
  </si>
  <si>
    <t>Ukotvení dřeviny kůly jedním kůlem, délky přes 1 do 2 m</t>
  </si>
  <si>
    <t>05299004-R</t>
  </si>
  <si>
    <t>Kolíky ke keřům - označník smrkový frézovaný s impregnovanou špicí dl. 130 cm, průměr 4 cm</t>
  </si>
  <si>
    <t>1062336433</t>
  </si>
  <si>
    <t>184215132</t>
  </si>
  <si>
    <t>Ukotvení kmene dřevin třemi kůly D do 0,1 m délky do 2 m</t>
  </si>
  <si>
    <t>1030143359</t>
  </si>
  <si>
    <t>Ukotvení dřeviny kůly třemi kůly, délky přes 1 do 2 m</t>
  </si>
  <si>
    <t>60591253-R</t>
  </si>
  <si>
    <t>kůl vyvazovací dřevěný impregnovaný D 6 cm dl 2 m</t>
  </si>
  <si>
    <t>-1923621393</t>
  </si>
  <si>
    <t>Poznámka k položce:_x000D_
- frézovaný</t>
  </si>
  <si>
    <t>9*3</t>
  </si>
  <si>
    <t>60599001-R</t>
  </si>
  <si>
    <t>Příčka spojovací ke kůlům impregnovaná 50 x 8 cm</t>
  </si>
  <si>
    <t>-17229217</t>
  </si>
  <si>
    <t>184801121</t>
  </si>
  <si>
    <t>Ošetřování vysazených dřevin soliterních v rovině a svahu do 1:5</t>
  </si>
  <si>
    <t>-1124754003</t>
  </si>
  <si>
    <t>Ošetření vysazených dřevin solitérních v rovině nebo na svahu do 1:5</t>
  </si>
  <si>
    <t>Poznámka k položce:_x000D_
Ceny jsou určeny pouze pro jednorázové ošetření při výsadbě.</t>
  </si>
  <si>
    <t>"solitéry " 9</t>
  </si>
  <si>
    <t>184801131</t>
  </si>
  <si>
    <t>Ošetřování vysazených dřevin ve skupinách v rovině a svahu do 1:5</t>
  </si>
  <si>
    <t>-108250931</t>
  </si>
  <si>
    <t>Ošetření vysazených dřevin ve skupinách v rovině nebo na svahu do 1:5</t>
  </si>
  <si>
    <t>"keře a stromy v oplocence - viz. C.8.2.1." 7589,8</t>
  </si>
  <si>
    <t>184802111</t>
  </si>
  <si>
    <t>Chemické odplevelení před založením kultury nad 20 m2 postřikem na široko v rovině a svahu do 1:5</t>
  </si>
  <si>
    <t>-142872765</t>
  </si>
  <si>
    <t>Chemické odplevelení půdy před založením kultury, trávníku nebo zpevněných ploch o výměře jednotlivě přes 20 m2 v rovině nebo na svahu do 1:5 postřikem na široko</t>
  </si>
  <si>
    <t>25234001</t>
  </si>
  <si>
    <t>herbicid totální systémový neselektivní</t>
  </si>
  <si>
    <t>litr</t>
  </si>
  <si>
    <t>-771391873</t>
  </si>
  <si>
    <t>"6 l/ha" 6,0*1,1236</t>
  </si>
  <si>
    <t>184813121</t>
  </si>
  <si>
    <t>Ochrana dřevin před okusem mechanicky pletivem v rovině a svahu do 1:5</t>
  </si>
  <si>
    <t>307730940</t>
  </si>
  <si>
    <t>Ochrana dřevin před okusem zvěří mechanicky v rovině nebo ve svahu do 1:5, pletivem, výšky do 2 m</t>
  </si>
  <si>
    <t>Poznámka k položce:_x000D_
Lesnické pletivo okolo kůlů.</t>
  </si>
  <si>
    <t>"solitéry " 9,0</t>
  </si>
  <si>
    <t>Svislé a kompletní konstrukce</t>
  </si>
  <si>
    <t>34899006-R</t>
  </si>
  <si>
    <t>Oplocení z lesnického pletiva v. 1,6 m, dřevěné kůly a vzpěry</t>
  </si>
  <si>
    <t>1968060525</t>
  </si>
  <si>
    <t>Poznámka k položce:_x000D_
Lesnické pozinkované pletivo v. 1,6 m, 23 řad vodorovných drátů síly 1,6/2,0 mm. Dřevěné frézované impregnované kůly D 90 mm, dl. 2,5 m (po 3 m), vzpěry D 70 mm, dl. 2,0 m na každém 3. kůlu a v rozích.</t>
  </si>
  <si>
    <t>"viz. C.8.2.1." 261+162+277</t>
  </si>
  <si>
    <t>34899005-R</t>
  </si>
  <si>
    <t>Branka z lesnického pletiva š. 2m, v. 1,6 m</t>
  </si>
  <si>
    <t>-581481929</t>
  </si>
  <si>
    <t>Branka z lesnického pletiva š. 2 m, v. 1,6 m</t>
  </si>
  <si>
    <t xml:space="preserve">Poznámka k položce:_x000D_
Lesnické pozinkované pletivo 1,6/2,0/23, kůly D 90 mm zaražené 2 m od sebe, spojené ráhnem._x000D_
</t>
  </si>
  <si>
    <t>3*2</t>
  </si>
  <si>
    <t>998231311</t>
  </si>
  <si>
    <t>Přesun hmot pro sadovnické a krajinářské úpravy vodorovně do 5000 m</t>
  </si>
  <si>
    <t>-831118923</t>
  </si>
  <si>
    <t>Přesun hmot pro sadovnické a krajinářské úpravy - strojně dopravní vzdálenost do 5000 m</t>
  </si>
  <si>
    <t>VON - Vedlejší a ostatní náklady</t>
  </si>
  <si>
    <t>Požárová</t>
  </si>
  <si>
    <t>VRN - Vedlejší rozpočtové náklady</t>
  </si>
  <si>
    <t xml:space="preserve">    VRN2 - Vedlejší náklady</t>
  </si>
  <si>
    <t xml:space="preserve">    VRN9 - Ostatní náklady</t>
  </si>
  <si>
    <t>VRN</t>
  </si>
  <si>
    <t>Vedlejší rozpočtové náklady</t>
  </si>
  <si>
    <t>VRN2</t>
  </si>
  <si>
    <t>Vedlejší náklady</t>
  </si>
  <si>
    <t>031002000</t>
  </si>
  <si>
    <t>Zařízení staveniště</t>
  </si>
  <si>
    <t>1024</t>
  </si>
  <si>
    <t>-1886255009</t>
  </si>
  <si>
    <t>Poznámka k položce:_x000D_
Zřízení zařízení staveniště, jeho připojení na sítě, oplocení prostoru  a jejich následné odstranění. Zajištění přístupu k jednotlivým úsekům stavby za účelem provádění a uvedení do původního stavu po ukončení stavby, náhrada za dočasné zábory ploch. Zřízení a odstranění dočasných komunikací, sjezdů, nájezdů, lávek přes výkopy. Zajištění výkopů zábradlím. Zřízení čistících zón před výjezdem z obvodu staveniště. Zajištění bezpečnosti práce a ochrany životního prostředí.</t>
  </si>
  <si>
    <t>031002001</t>
  </si>
  <si>
    <t>Záchytný prvek proti spadu nečistot do koryta</t>
  </si>
  <si>
    <t>-1398053197</t>
  </si>
  <si>
    <t xml:space="preserve">Poznámka k položce:_x000D_
V první řadě bude vytvořen záchytný prvek zabraňující spadu nečistot do koryta Opatovického kanálu. Záchytné opatření se předpokládá v podobě vyvěšené plachty upevněné na nosné konstrukci mostu. Záchytné zařízení musí být upevněno a instalováno tak, aby nedocházelo k pádu nečistot do koryta Opatovického kanálu a zároveň, aby mohly být prováděny činnosti na ocelové konstrukci mostu. Rozpětí mostu je 9,4 m, šířka mostu 4,8 m. Dodavatel stavby v rámci výběrového řízení navrhne vlastní způsob řešení záchytného opatření a to dle svých možností. </t>
  </si>
  <si>
    <t>031004000</t>
  </si>
  <si>
    <t>Práce v ochranném pásmu</t>
  </si>
  <si>
    <t>2021104420</t>
  </si>
  <si>
    <t xml:space="preserve">Poznámka k položce:_x000D_
Práce v ochranném pásmu nadzemního vedení VN, VVN (ČEZ) a lesa._x000D_
</t>
  </si>
  <si>
    <t>VRN9</t>
  </si>
  <si>
    <t>Ostatní náklady</t>
  </si>
  <si>
    <t>090001000</t>
  </si>
  <si>
    <t>Geodetické vytýčení pozemků pro stavbu před zahájením provádění díla</t>
  </si>
  <si>
    <t>-756545237</t>
  </si>
  <si>
    <t>Poznámka k položce:_x000D_
dl. cesty HC1 B = 805 m, oplocenky dl. 700 m, výsadby</t>
  </si>
  <si>
    <t>091003000</t>
  </si>
  <si>
    <t xml:space="preserve">Geodetické práce po výstavbě </t>
  </si>
  <si>
    <t>-1902243394</t>
  </si>
  <si>
    <t>Geodetické práce po výstavbě</t>
  </si>
  <si>
    <t>Poznámka k položce:_x000D_
Geodetické zaměření skutečně provedeného díla vč. případných geometrických plánů pro kolaudační řízení, případné majetkové vypořádání a zápis díla do KN.
 3x v grafické (tištěné) podobě a 1x v digitálním vyhotovení, GP v patřičných počtech pro zápis do KN.</t>
  </si>
  <si>
    <t>091204000</t>
  </si>
  <si>
    <t>Dokumentace skutečného provedení stavby</t>
  </si>
  <si>
    <t>-1309848591</t>
  </si>
  <si>
    <t xml:space="preserve">Poznámka k položce:_x000D_
Vypracování projektové dokumentace skutečného provedení díla 3x v grafické (tištěné) podobě a 1x v digitálním vyhotovení._x000D_
(Bude požadováno pouze v případě změn)._x000D_
</t>
  </si>
  <si>
    <t>091400000</t>
  </si>
  <si>
    <t xml:space="preserve">Vypracování Plánu opatření pro případ havárie
</t>
  </si>
  <si>
    <t>2063479545</t>
  </si>
  <si>
    <t>Vypracování Plánu opatření pro případ havárie</t>
  </si>
  <si>
    <t>091404000</t>
  </si>
  <si>
    <t xml:space="preserve">Zkoušky, atesty a revize podle ČSN a případných jiných právních nebo technických předpisů
</t>
  </si>
  <si>
    <t>1213016086</t>
  </si>
  <si>
    <t>Zkoušky, atesty a revize podle ČSN a případných jiných právních nebo technických předpisů</t>
  </si>
  <si>
    <t xml:space="preserve">Poznámka k položce:_x000D_
Zajištění všech ostatních nezbytných zkoušek, atestů a revizí podle ČSN a případných jiných právních nebo technických předpisů platných v době provádění a předání díla, kterými bude prokázáno dosažení předepsaané kvality a předepsaných technických parametrů díla _x000D_
_x000D_
Dodavatelská firma zajistí, aby akreditovaná laboratoř odebrala reprezentativní vzorky z celé trasy polní cesty a stanovila správný postup recyklace za studena na místě. Recyklace za studena na místě může být provedena až po stanovení průkazných zkoušek akreditovanou laboratoří. Tento postup je nutné provést z důvodu zjištění konkrétních podmínek v době realizace stavby. _x000D_
Výsledky budou odsouhlaseny na kontrolním dnu autorským dozorem, dozorem investora a investorem._x000D_
</t>
  </si>
  <si>
    <t>091406000</t>
  </si>
  <si>
    <t>Publicita projektu - informační tabule</t>
  </si>
  <si>
    <t>573291785</t>
  </si>
  <si>
    <t xml:space="preserve">Poznámka k položce:_x000D_
Zhotovení a instalace prezentační cedule 
nejpozději do jednoho měsíce od převzetí staveniště na místě realizace (dočasná) a následná instalace prezentační cedule po dokončení stavby (trvalá)._x000D_
</t>
  </si>
  <si>
    <t>091806000</t>
  </si>
  <si>
    <t>Zajištění všech nezbytných průzkumů nutných pro řádné provádění a dokončení díla</t>
  </si>
  <si>
    <t>392659149</t>
  </si>
  <si>
    <t xml:space="preserve">Poznámka k položce:_x000D_
- předběžný záchranný archeologický výzkum 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</si>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</sst>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0" fillId="0" borderId="0" xfId="0"/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 wrapText="1"/>
    </xf>
    <xf numFmtId="0" fontId="37" fillId="0" borderId="1" xfId="0" applyFont="1" applyBorder="1" applyAlignment="1">
      <alignment horizontal="center" vertical="center"/>
    </xf>
    <xf numFmtId="49" fontId="39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0"/>
  <sheetViews>
    <sheetView showGridLines="0" tabSelected="1" workbookViewId="0"/>
  </sheetViews>
  <sheetFormatPr defaultRowHeight="10.199999999999999"/>
  <cols>
    <col min="1" max="1" width="8.85546875" style="1" customWidth="1"/>
    <col min="2" max="2" width="1.7109375" style="1" customWidth="1"/>
    <col min="3" max="3" width="4.42578125" style="1" customWidth="1"/>
    <col min="4" max="33" width="2.85546875" style="1" customWidth="1"/>
    <col min="34" max="34" width="3.5703125" style="1" customWidth="1"/>
    <col min="35" max="35" width="42.28515625" style="1" customWidth="1"/>
    <col min="36" max="37" width="2.5703125" style="1" customWidth="1"/>
    <col min="38" max="38" width="8.85546875" style="1" customWidth="1"/>
    <col min="39" max="39" width="3.5703125" style="1" customWidth="1"/>
    <col min="40" max="40" width="14.28515625" style="1" customWidth="1"/>
    <col min="41" max="41" width="8" style="1" customWidth="1"/>
    <col min="42" max="42" width="4.42578125" style="1" customWidth="1"/>
    <col min="43" max="43" width="16.7109375" style="1" customWidth="1"/>
    <col min="44" max="44" width="14.5703125" style="1" customWidth="1"/>
    <col min="45" max="47" width="27.7109375" style="1" hidden="1" customWidth="1"/>
    <col min="48" max="49" width="23.140625" style="1" hidden="1" customWidth="1"/>
    <col min="50" max="51" width="26.7109375" style="1" hidden="1" customWidth="1"/>
    <col min="52" max="52" width="23.140625" style="1" hidden="1" customWidth="1"/>
    <col min="53" max="53" width="20.5703125" style="1" hidden="1" customWidth="1"/>
    <col min="54" max="54" width="26.7109375" style="1" hidden="1" customWidth="1"/>
    <col min="55" max="55" width="23.140625" style="1" hidden="1" customWidth="1"/>
    <col min="56" max="56" width="20.5703125" style="1" hidden="1" customWidth="1"/>
    <col min="57" max="57" width="71.140625" style="1" customWidth="1"/>
    <col min="71" max="91" width="9.1406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300"/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11" t="s">
        <v>14</v>
      </c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P5" s="21"/>
      <c r="AQ5" s="21"/>
      <c r="AR5" s="19"/>
      <c r="BE5" s="308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13" t="s">
        <v>17</v>
      </c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P6" s="21"/>
      <c r="AQ6" s="21"/>
      <c r="AR6" s="19"/>
      <c r="BE6" s="309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09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09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9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9"/>
      <c r="BS10" s="16" t="s">
        <v>6</v>
      </c>
    </row>
    <row r="11" spans="1:74" s="1" customFormat="1" ht="18.45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9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9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09"/>
      <c r="BS13" s="16" t="s">
        <v>6</v>
      </c>
    </row>
    <row r="14" spans="1:74" ht="13.2">
      <c r="B14" s="20"/>
      <c r="C14" s="21"/>
      <c r="D14" s="21"/>
      <c r="E14" s="314" t="s">
        <v>30</v>
      </c>
      <c r="F14" s="315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315"/>
      <c r="Z14" s="315"/>
      <c r="AA14" s="315"/>
      <c r="AB14" s="315"/>
      <c r="AC14" s="315"/>
      <c r="AD14" s="315"/>
      <c r="AE14" s="315"/>
      <c r="AF14" s="315"/>
      <c r="AG14" s="315"/>
      <c r="AH14" s="315"/>
      <c r="AI14" s="315"/>
      <c r="AJ14" s="315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09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9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9"/>
      <c r="BS16" s="16" t="s">
        <v>4</v>
      </c>
    </row>
    <row r="17" spans="1:71" s="1" customFormat="1" ht="18.45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9"/>
      <c r="BS17" s="16" t="s">
        <v>33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9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9"/>
      <c r="BS19" s="16" t="s">
        <v>6</v>
      </c>
    </row>
    <row r="20" spans="1:71" s="1" customFormat="1" ht="18.45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9"/>
      <c r="BS20" s="16" t="s">
        <v>33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9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9"/>
    </row>
    <row r="23" spans="1:71" s="1" customFormat="1" ht="48" customHeight="1">
      <c r="B23" s="20"/>
      <c r="C23" s="21"/>
      <c r="D23" s="21"/>
      <c r="E23" s="316" t="s">
        <v>36</v>
      </c>
      <c r="F23" s="316"/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316"/>
      <c r="S23" s="316"/>
      <c r="T23" s="316"/>
      <c r="U23" s="316"/>
      <c r="V23" s="316"/>
      <c r="W23" s="316"/>
      <c r="X23" s="316"/>
      <c r="Y23" s="316"/>
      <c r="Z23" s="316"/>
      <c r="AA23" s="316"/>
      <c r="AB23" s="316"/>
      <c r="AC23" s="316"/>
      <c r="AD23" s="316"/>
      <c r="AE23" s="316"/>
      <c r="AF23" s="316"/>
      <c r="AG23" s="316"/>
      <c r="AH23" s="316"/>
      <c r="AI23" s="316"/>
      <c r="AJ23" s="316"/>
      <c r="AK23" s="316"/>
      <c r="AL23" s="316"/>
      <c r="AM23" s="316"/>
      <c r="AN23" s="316"/>
      <c r="AO23" s="21"/>
      <c r="AP23" s="21"/>
      <c r="AQ23" s="21"/>
      <c r="AR23" s="19"/>
      <c r="BE23" s="309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9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09"/>
    </row>
    <row r="26" spans="1:71" s="2" customFormat="1" ht="25.95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17">
        <f>ROUND(AG54,2)</f>
        <v>0</v>
      </c>
      <c r="AL26" s="318"/>
      <c r="AM26" s="318"/>
      <c r="AN26" s="318"/>
      <c r="AO26" s="318"/>
      <c r="AP26" s="35"/>
      <c r="AQ26" s="35"/>
      <c r="AR26" s="38"/>
      <c r="BE26" s="309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09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19" t="s">
        <v>38</v>
      </c>
      <c r="M28" s="319"/>
      <c r="N28" s="319"/>
      <c r="O28" s="319"/>
      <c r="P28" s="319"/>
      <c r="Q28" s="35"/>
      <c r="R28" s="35"/>
      <c r="S28" s="35"/>
      <c r="T28" s="35"/>
      <c r="U28" s="35"/>
      <c r="V28" s="35"/>
      <c r="W28" s="319" t="s">
        <v>39</v>
      </c>
      <c r="X28" s="319"/>
      <c r="Y28" s="319"/>
      <c r="Z28" s="319"/>
      <c r="AA28" s="319"/>
      <c r="AB28" s="319"/>
      <c r="AC28" s="319"/>
      <c r="AD28" s="319"/>
      <c r="AE28" s="319"/>
      <c r="AF28" s="35"/>
      <c r="AG28" s="35"/>
      <c r="AH28" s="35"/>
      <c r="AI28" s="35"/>
      <c r="AJ28" s="35"/>
      <c r="AK28" s="319" t="s">
        <v>40</v>
      </c>
      <c r="AL28" s="319"/>
      <c r="AM28" s="319"/>
      <c r="AN28" s="319"/>
      <c r="AO28" s="319"/>
      <c r="AP28" s="35"/>
      <c r="AQ28" s="35"/>
      <c r="AR28" s="38"/>
      <c r="BE28" s="309"/>
    </row>
    <row r="29" spans="1:71" s="3" customFormat="1" ht="14.4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03">
        <v>0.21</v>
      </c>
      <c r="M29" s="302"/>
      <c r="N29" s="302"/>
      <c r="O29" s="302"/>
      <c r="P29" s="302"/>
      <c r="Q29" s="40"/>
      <c r="R29" s="40"/>
      <c r="S29" s="40"/>
      <c r="T29" s="40"/>
      <c r="U29" s="40"/>
      <c r="V29" s="40"/>
      <c r="W29" s="301">
        <f>ROUND(AZ54, 2)</f>
        <v>0</v>
      </c>
      <c r="X29" s="302"/>
      <c r="Y29" s="302"/>
      <c r="Z29" s="302"/>
      <c r="AA29" s="302"/>
      <c r="AB29" s="302"/>
      <c r="AC29" s="302"/>
      <c r="AD29" s="302"/>
      <c r="AE29" s="302"/>
      <c r="AF29" s="40"/>
      <c r="AG29" s="40"/>
      <c r="AH29" s="40"/>
      <c r="AI29" s="40"/>
      <c r="AJ29" s="40"/>
      <c r="AK29" s="301">
        <f>ROUND(AV54, 2)</f>
        <v>0</v>
      </c>
      <c r="AL29" s="302"/>
      <c r="AM29" s="302"/>
      <c r="AN29" s="302"/>
      <c r="AO29" s="302"/>
      <c r="AP29" s="40"/>
      <c r="AQ29" s="40"/>
      <c r="AR29" s="41"/>
      <c r="BE29" s="310"/>
    </row>
    <row r="30" spans="1:71" s="3" customFormat="1" ht="14.4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03">
        <v>0.15</v>
      </c>
      <c r="M30" s="302"/>
      <c r="N30" s="302"/>
      <c r="O30" s="302"/>
      <c r="P30" s="302"/>
      <c r="Q30" s="40"/>
      <c r="R30" s="40"/>
      <c r="S30" s="40"/>
      <c r="T30" s="40"/>
      <c r="U30" s="40"/>
      <c r="V30" s="40"/>
      <c r="W30" s="301">
        <f>ROUND(BA54, 2)</f>
        <v>0</v>
      </c>
      <c r="X30" s="302"/>
      <c r="Y30" s="302"/>
      <c r="Z30" s="302"/>
      <c r="AA30" s="302"/>
      <c r="AB30" s="302"/>
      <c r="AC30" s="302"/>
      <c r="AD30" s="302"/>
      <c r="AE30" s="302"/>
      <c r="AF30" s="40"/>
      <c r="AG30" s="40"/>
      <c r="AH30" s="40"/>
      <c r="AI30" s="40"/>
      <c r="AJ30" s="40"/>
      <c r="AK30" s="301">
        <f>ROUND(AW54, 2)</f>
        <v>0</v>
      </c>
      <c r="AL30" s="302"/>
      <c r="AM30" s="302"/>
      <c r="AN30" s="302"/>
      <c r="AO30" s="302"/>
      <c r="AP30" s="40"/>
      <c r="AQ30" s="40"/>
      <c r="AR30" s="41"/>
      <c r="BE30" s="310"/>
    </row>
    <row r="31" spans="1:71" s="3" customFormat="1" ht="14.4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03">
        <v>0.21</v>
      </c>
      <c r="M31" s="302"/>
      <c r="N31" s="302"/>
      <c r="O31" s="302"/>
      <c r="P31" s="302"/>
      <c r="Q31" s="40"/>
      <c r="R31" s="40"/>
      <c r="S31" s="40"/>
      <c r="T31" s="40"/>
      <c r="U31" s="40"/>
      <c r="V31" s="40"/>
      <c r="W31" s="301">
        <f>ROUND(BB54, 2)</f>
        <v>0</v>
      </c>
      <c r="X31" s="302"/>
      <c r="Y31" s="302"/>
      <c r="Z31" s="302"/>
      <c r="AA31" s="302"/>
      <c r="AB31" s="302"/>
      <c r="AC31" s="302"/>
      <c r="AD31" s="302"/>
      <c r="AE31" s="302"/>
      <c r="AF31" s="40"/>
      <c r="AG31" s="40"/>
      <c r="AH31" s="40"/>
      <c r="AI31" s="40"/>
      <c r="AJ31" s="40"/>
      <c r="AK31" s="301">
        <v>0</v>
      </c>
      <c r="AL31" s="302"/>
      <c r="AM31" s="302"/>
      <c r="AN31" s="302"/>
      <c r="AO31" s="302"/>
      <c r="AP31" s="40"/>
      <c r="AQ31" s="40"/>
      <c r="AR31" s="41"/>
      <c r="BE31" s="310"/>
    </row>
    <row r="32" spans="1:71" s="3" customFormat="1" ht="14.4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03">
        <v>0.15</v>
      </c>
      <c r="M32" s="302"/>
      <c r="N32" s="302"/>
      <c r="O32" s="302"/>
      <c r="P32" s="302"/>
      <c r="Q32" s="40"/>
      <c r="R32" s="40"/>
      <c r="S32" s="40"/>
      <c r="T32" s="40"/>
      <c r="U32" s="40"/>
      <c r="V32" s="40"/>
      <c r="W32" s="301">
        <f>ROUND(BC54, 2)</f>
        <v>0</v>
      </c>
      <c r="X32" s="302"/>
      <c r="Y32" s="302"/>
      <c r="Z32" s="302"/>
      <c r="AA32" s="302"/>
      <c r="AB32" s="302"/>
      <c r="AC32" s="302"/>
      <c r="AD32" s="302"/>
      <c r="AE32" s="302"/>
      <c r="AF32" s="40"/>
      <c r="AG32" s="40"/>
      <c r="AH32" s="40"/>
      <c r="AI32" s="40"/>
      <c r="AJ32" s="40"/>
      <c r="AK32" s="301">
        <v>0</v>
      </c>
      <c r="AL32" s="302"/>
      <c r="AM32" s="302"/>
      <c r="AN32" s="302"/>
      <c r="AO32" s="302"/>
      <c r="AP32" s="40"/>
      <c r="AQ32" s="40"/>
      <c r="AR32" s="41"/>
      <c r="BE32" s="310"/>
    </row>
    <row r="33" spans="1:57" s="3" customFormat="1" ht="14.4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03">
        <v>0</v>
      </c>
      <c r="M33" s="302"/>
      <c r="N33" s="302"/>
      <c r="O33" s="302"/>
      <c r="P33" s="302"/>
      <c r="Q33" s="40"/>
      <c r="R33" s="40"/>
      <c r="S33" s="40"/>
      <c r="T33" s="40"/>
      <c r="U33" s="40"/>
      <c r="V33" s="40"/>
      <c r="W33" s="301">
        <f>ROUND(BD54, 2)</f>
        <v>0</v>
      </c>
      <c r="X33" s="302"/>
      <c r="Y33" s="302"/>
      <c r="Z33" s="302"/>
      <c r="AA33" s="302"/>
      <c r="AB33" s="302"/>
      <c r="AC33" s="302"/>
      <c r="AD33" s="302"/>
      <c r="AE33" s="302"/>
      <c r="AF33" s="40"/>
      <c r="AG33" s="40"/>
      <c r="AH33" s="40"/>
      <c r="AI33" s="40"/>
      <c r="AJ33" s="40"/>
      <c r="AK33" s="301">
        <v>0</v>
      </c>
      <c r="AL33" s="302"/>
      <c r="AM33" s="302"/>
      <c r="AN33" s="302"/>
      <c r="AO33" s="302"/>
      <c r="AP33" s="40"/>
      <c r="AQ33" s="40"/>
      <c r="AR33" s="41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5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07" t="s">
        <v>49</v>
      </c>
      <c r="Y35" s="305"/>
      <c r="Z35" s="305"/>
      <c r="AA35" s="305"/>
      <c r="AB35" s="305"/>
      <c r="AC35" s="44"/>
      <c r="AD35" s="44"/>
      <c r="AE35" s="44"/>
      <c r="AF35" s="44"/>
      <c r="AG35" s="44"/>
      <c r="AH35" s="44"/>
      <c r="AI35" s="44"/>
      <c r="AJ35" s="44"/>
      <c r="AK35" s="304">
        <f>SUM(AK26:AK33)</f>
        <v>0</v>
      </c>
      <c r="AL35" s="305"/>
      <c r="AM35" s="305"/>
      <c r="AN35" s="305"/>
      <c r="AO35" s="306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PAT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29" t="str">
        <f>K6</f>
        <v>Společná zařízení Neratov</v>
      </c>
      <c r="M45" s="330"/>
      <c r="N45" s="330"/>
      <c r="O45" s="330"/>
      <c r="P45" s="330"/>
      <c r="Q45" s="330"/>
      <c r="R45" s="330"/>
      <c r="S45" s="330"/>
      <c r="T45" s="330"/>
      <c r="U45" s="330"/>
      <c r="V45" s="330"/>
      <c r="W45" s="330"/>
      <c r="X45" s="330"/>
      <c r="Y45" s="330"/>
      <c r="Z45" s="330"/>
      <c r="AA45" s="330"/>
      <c r="AB45" s="330"/>
      <c r="AC45" s="330"/>
      <c r="AD45" s="330"/>
      <c r="AE45" s="330"/>
      <c r="AF45" s="330"/>
      <c r="AG45" s="330"/>
      <c r="AH45" s="330"/>
      <c r="AI45" s="330"/>
      <c r="AJ45" s="330"/>
      <c r="AK45" s="330"/>
      <c r="AL45" s="330"/>
      <c r="AM45" s="330"/>
      <c r="AN45" s="330"/>
      <c r="AO45" s="330"/>
      <c r="AP45" s="55"/>
      <c r="AQ45" s="55"/>
      <c r="AR45" s="56"/>
    </row>
    <row r="46" spans="1:57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31" t="str">
        <f>IF(AN8= "","",AN8)</f>
        <v>18. 2. 2021</v>
      </c>
      <c r="AN47" s="331"/>
      <c r="AO47" s="35"/>
      <c r="AP47" s="35"/>
      <c r="AQ47" s="35"/>
      <c r="AR47" s="38"/>
      <c r="BE47" s="33"/>
    </row>
    <row r="48" spans="1:57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6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Pardubice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32" t="str">
        <f>IF(E17="","",E17)</f>
        <v>Agroprojekce Litomyšl, s.r.o.</v>
      </c>
      <c r="AN49" s="333"/>
      <c r="AO49" s="333"/>
      <c r="AP49" s="333"/>
      <c r="AQ49" s="35"/>
      <c r="AR49" s="38"/>
      <c r="AS49" s="334" t="s">
        <v>51</v>
      </c>
      <c r="AT49" s="335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6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32" t="str">
        <f>IF(E20="","",E20)</f>
        <v xml:space="preserve"> </v>
      </c>
      <c r="AN50" s="333"/>
      <c r="AO50" s="333"/>
      <c r="AP50" s="333"/>
      <c r="AQ50" s="35"/>
      <c r="AR50" s="38"/>
      <c r="AS50" s="336"/>
      <c r="AT50" s="337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38"/>
      <c r="AT51" s="339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25" t="s">
        <v>52</v>
      </c>
      <c r="D52" s="326"/>
      <c r="E52" s="326"/>
      <c r="F52" s="326"/>
      <c r="G52" s="326"/>
      <c r="H52" s="65"/>
      <c r="I52" s="328" t="s">
        <v>53</v>
      </c>
      <c r="J52" s="326"/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6"/>
      <c r="AC52" s="326"/>
      <c r="AD52" s="326"/>
      <c r="AE52" s="326"/>
      <c r="AF52" s="326"/>
      <c r="AG52" s="327" t="s">
        <v>54</v>
      </c>
      <c r="AH52" s="326"/>
      <c r="AI52" s="326"/>
      <c r="AJ52" s="326"/>
      <c r="AK52" s="326"/>
      <c r="AL52" s="326"/>
      <c r="AM52" s="326"/>
      <c r="AN52" s="328" t="s">
        <v>55</v>
      </c>
      <c r="AO52" s="326"/>
      <c r="AP52" s="326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23">
        <f>ROUND(SUM(AG55:AG58),2)</f>
        <v>0</v>
      </c>
      <c r="AH54" s="323"/>
      <c r="AI54" s="323"/>
      <c r="AJ54" s="323"/>
      <c r="AK54" s="323"/>
      <c r="AL54" s="323"/>
      <c r="AM54" s="323"/>
      <c r="AN54" s="324">
        <f>SUM(AG54,AT54)</f>
        <v>0</v>
      </c>
      <c r="AO54" s="324"/>
      <c r="AP54" s="324"/>
      <c r="AQ54" s="77" t="s">
        <v>19</v>
      </c>
      <c r="AR54" s="78"/>
      <c r="AS54" s="79">
        <f>ROUND(SUM(AS55:AS58),2)</f>
        <v>0</v>
      </c>
      <c r="AT54" s="80">
        <f>ROUND(SUM(AV54:AW54),2)</f>
        <v>0</v>
      </c>
      <c r="AU54" s="81">
        <f>ROUND(SUM(AU55:AU58),5)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ROUND(SUM(AZ55:AZ58),2)</f>
        <v>0</v>
      </c>
      <c r="BA54" s="80">
        <f>ROUND(SUM(BA55:BA58),2)</f>
        <v>0</v>
      </c>
      <c r="BB54" s="80">
        <f>ROUND(SUM(BB55:BB58),2)</f>
        <v>0</v>
      </c>
      <c r="BC54" s="80">
        <f>ROUND(SUM(BC55:BC58),2)</f>
        <v>0</v>
      </c>
      <c r="BD54" s="82">
        <f>ROUND(SUM(BD55:BD58),2)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14.4" customHeight="1">
      <c r="A55" s="85" t="s">
        <v>75</v>
      </c>
      <c r="B55" s="86"/>
      <c r="C55" s="87"/>
      <c r="D55" s="322" t="s">
        <v>76</v>
      </c>
      <c r="E55" s="322"/>
      <c r="F55" s="322"/>
      <c r="G55" s="322"/>
      <c r="H55" s="322"/>
      <c r="I55" s="88"/>
      <c r="J55" s="322" t="s">
        <v>77</v>
      </c>
      <c r="K55" s="322"/>
      <c r="L55" s="322"/>
      <c r="M55" s="322"/>
      <c r="N55" s="322"/>
      <c r="O55" s="322"/>
      <c r="P55" s="322"/>
      <c r="Q55" s="322"/>
      <c r="R55" s="322"/>
      <c r="S55" s="322"/>
      <c r="T55" s="322"/>
      <c r="U55" s="322"/>
      <c r="V55" s="322"/>
      <c r="W55" s="322"/>
      <c r="X55" s="322"/>
      <c r="Y55" s="322"/>
      <c r="Z55" s="322"/>
      <c r="AA55" s="322"/>
      <c r="AB55" s="322"/>
      <c r="AC55" s="322"/>
      <c r="AD55" s="322"/>
      <c r="AE55" s="322"/>
      <c r="AF55" s="322"/>
      <c r="AG55" s="320">
        <f>'SO-101 - Cesta HC1 B'!J30</f>
        <v>0</v>
      </c>
      <c r="AH55" s="321"/>
      <c r="AI55" s="321"/>
      <c r="AJ55" s="321"/>
      <c r="AK55" s="321"/>
      <c r="AL55" s="321"/>
      <c r="AM55" s="321"/>
      <c r="AN55" s="320">
        <f>SUM(AG55,AT55)</f>
        <v>0</v>
      </c>
      <c r="AO55" s="321"/>
      <c r="AP55" s="321"/>
      <c r="AQ55" s="89" t="s">
        <v>78</v>
      </c>
      <c r="AR55" s="90"/>
      <c r="AS55" s="91">
        <v>0</v>
      </c>
      <c r="AT55" s="92">
        <f>ROUND(SUM(AV55:AW55),2)</f>
        <v>0</v>
      </c>
      <c r="AU55" s="93">
        <f>'SO-101 - Cesta HC1 B'!P86</f>
        <v>0</v>
      </c>
      <c r="AV55" s="92">
        <f>'SO-101 - Cesta HC1 B'!J33</f>
        <v>0</v>
      </c>
      <c r="AW55" s="92">
        <f>'SO-101 - Cesta HC1 B'!J34</f>
        <v>0</v>
      </c>
      <c r="AX55" s="92">
        <f>'SO-101 - Cesta HC1 B'!J35</f>
        <v>0</v>
      </c>
      <c r="AY55" s="92">
        <f>'SO-101 - Cesta HC1 B'!J36</f>
        <v>0</v>
      </c>
      <c r="AZ55" s="92">
        <f>'SO-101 - Cesta HC1 B'!F33</f>
        <v>0</v>
      </c>
      <c r="BA55" s="92">
        <f>'SO-101 - Cesta HC1 B'!F34</f>
        <v>0</v>
      </c>
      <c r="BB55" s="92">
        <f>'SO-101 - Cesta HC1 B'!F35</f>
        <v>0</v>
      </c>
      <c r="BC55" s="92">
        <f>'SO-101 - Cesta HC1 B'!F36</f>
        <v>0</v>
      </c>
      <c r="BD55" s="94">
        <f>'SO-101 - Cesta HC1 B'!F37</f>
        <v>0</v>
      </c>
      <c r="BT55" s="95" t="s">
        <v>79</v>
      </c>
      <c r="BV55" s="95" t="s">
        <v>73</v>
      </c>
      <c r="BW55" s="95" t="s">
        <v>80</v>
      </c>
      <c r="BX55" s="95" t="s">
        <v>5</v>
      </c>
      <c r="CL55" s="95" t="s">
        <v>81</v>
      </c>
      <c r="CM55" s="95" t="s">
        <v>82</v>
      </c>
    </row>
    <row r="56" spans="1:91" s="7" customFormat="1" ht="14.4" customHeight="1">
      <c r="A56" s="85" t="s">
        <v>75</v>
      </c>
      <c r="B56" s="86"/>
      <c r="C56" s="87"/>
      <c r="D56" s="322" t="s">
        <v>83</v>
      </c>
      <c r="E56" s="322"/>
      <c r="F56" s="322"/>
      <c r="G56" s="322"/>
      <c r="H56" s="322"/>
      <c r="I56" s="88"/>
      <c r="J56" s="322" t="s">
        <v>84</v>
      </c>
      <c r="K56" s="322"/>
      <c r="L56" s="322"/>
      <c r="M56" s="322"/>
      <c r="N56" s="322"/>
      <c r="O56" s="322"/>
      <c r="P56" s="322"/>
      <c r="Q56" s="322"/>
      <c r="R56" s="322"/>
      <c r="S56" s="322"/>
      <c r="T56" s="322"/>
      <c r="U56" s="322"/>
      <c r="V56" s="322"/>
      <c r="W56" s="322"/>
      <c r="X56" s="322"/>
      <c r="Y56" s="322"/>
      <c r="Z56" s="322"/>
      <c r="AA56" s="322"/>
      <c r="AB56" s="322"/>
      <c r="AC56" s="322"/>
      <c r="AD56" s="322"/>
      <c r="AE56" s="322"/>
      <c r="AF56" s="322"/>
      <c r="AG56" s="320">
        <f>'SO-201 - Rekonstrukce mostku'!J30</f>
        <v>0</v>
      </c>
      <c r="AH56" s="321"/>
      <c r="AI56" s="321"/>
      <c r="AJ56" s="321"/>
      <c r="AK56" s="321"/>
      <c r="AL56" s="321"/>
      <c r="AM56" s="321"/>
      <c r="AN56" s="320">
        <f>SUM(AG56,AT56)</f>
        <v>0</v>
      </c>
      <c r="AO56" s="321"/>
      <c r="AP56" s="321"/>
      <c r="AQ56" s="89" t="s">
        <v>78</v>
      </c>
      <c r="AR56" s="90"/>
      <c r="AS56" s="91">
        <v>0</v>
      </c>
      <c r="AT56" s="92">
        <f>ROUND(SUM(AV56:AW56),2)</f>
        <v>0</v>
      </c>
      <c r="AU56" s="93">
        <f>'SO-201 - Rekonstrukce mostku'!P88</f>
        <v>0</v>
      </c>
      <c r="AV56" s="92">
        <f>'SO-201 - Rekonstrukce mostku'!J33</f>
        <v>0</v>
      </c>
      <c r="AW56" s="92">
        <f>'SO-201 - Rekonstrukce mostku'!J34</f>
        <v>0</v>
      </c>
      <c r="AX56" s="92">
        <f>'SO-201 - Rekonstrukce mostku'!J35</f>
        <v>0</v>
      </c>
      <c r="AY56" s="92">
        <f>'SO-201 - Rekonstrukce mostku'!J36</f>
        <v>0</v>
      </c>
      <c r="AZ56" s="92">
        <f>'SO-201 - Rekonstrukce mostku'!F33</f>
        <v>0</v>
      </c>
      <c r="BA56" s="92">
        <f>'SO-201 - Rekonstrukce mostku'!F34</f>
        <v>0</v>
      </c>
      <c r="BB56" s="92">
        <f>'SO-201 - Rekonstrukce mostku'!F35</f>
        <v>0</v>
      </c>
      <c r="BC56" s="92">
        <f>'SO-201 - Rekonstrukce mostku'!F36</f>
        <v>0</v>
      </c>
      <c r="BD56" s="94">
        <f>'SO-201 - Rekonstrukce mostku'!F37</f>
        <v>0</v>
      </c>
      <c r="BT56" s="95" t="s">
        <v>79</v>
      </c>
      <c r="BV56" s="95" t="s">
        <v>73</v>
      </c>
      <c r="BW56" s="95" t="s">
        <v>85</v>
      </c>
      <c r="BX56" s="95" t="s">
        <v>5</v>
      </c>
      <c r="CL56" s="95" t="s">
        <v>86</v>
      </c>
      <c r="CM56" s="95" t="s">
        <v>82</v>
      </c>
    </row>
    <row r="57" spans="1:91" s="7" customFormat="1" ht="14.4" customHeight="1">
      <c r="A57" s="85" t="s">
        <v>75</v>
      </c>
      <c r="B57" s="86"/>
      <c r="C57" s="87"/>
      <c r="D57" s="322" t="s">
        <v>87</v>
      </c>
      <c r="E57" s="322"/>
      <c r="F57" s="322"/>
      <c r="G57" s="322"/>
      <c r="H57" s="322"/>
      <c r="I57" s="88"/>
      <c r="J57" s="322" t="s">
        <v>88</v>
      </c>
      <c r="K57" s="322"/>
      <c r="L57" s="322"/>
      <c r="M57" s="322"/>
      <c r="N57" s="322"/>
      <c r="O57" s="322"/>
      <c r="P57" s="322"/>
      <c r="Q57" s="322"/>
      <c r="R57" s="322"/>
      <c r="S57" s="322"/>
      <c r="T57" s="322"/>
      <c r="U57" s="322"/>
      <c r="V57" s="322"/>
      <c r="W57" s="322"/>
      <c r="X57" s="322"/>
      <c r="Y57" s="322"/>
      <c r="Z57" s="322"/>
      <c r="AA57" s="322"/>
      <c r="AB57" s="322"/>
      <c r="AC57" s="322"/>
      <c r="AD57" s="322"/>
      <c r="AE57" s="322"/>
      <c r="AF57" s="322"/>
      <c r="AG57" s="320">
        <f>'SO-801 - LBC 31 V Lukách'!J30</f>
        <v>0</v>
      </c>
      <c r="AH57" s="321"/>
      <c r="AI57" s="321"/>
      <c r="AJ57" s="321"/>
      <c r="AK57" s="321"/>
      <c r="AL57" s="321"/>
      <c r="AM57" s="321"/>
      <c r="AN57" s="320">
        <f>SUM(AG57,AT57)</f>
        <v>0</v>
      </c>
      <c r="AO57" s="321"/>
      <c r="AP57" s="321"/>
      <c r="AQ57" s="89" t="s">
        <v>78</v>
      </c>
      <c r="AR57" s="90"/>
      <c r="AS57" s="91">
        <v>0</v>
      </c>
      <c r="AT57" s="92">
        <f>ROUND(SUM(AV57:AW57),2)</f>
        <v>0</v>
      </c>
      <c r="AU57" s="93">
        <f>'SO-801 - LBC 31 V Lukách'!P83</f>
        <v>0</v>
      </c>
      <c r="AV57" s="92">
        <f>'SO-801 - LBC 31 V Lukách'!J33</f>
        <v>0</v>
      </c>
      <c r="AW57" s="92">
        <f>'SO-801 - LBC 31 V Lukách'!J34</f>
        <v>0</v>
      </c>
      <c r="AX57" s="92">
        <f>'SO-801 - LBC 31 V Lukách'!J35</f>
        <v>0</v>
      </c>
      <c r="AY57" s="92">
        <f>'SO-801 - LBC 31 V Lukách'!J36</f>
        <v>0</v>
      </c>
      <c r="AZ57" s="92">
        <f>'SO-801 - LBC 31 V Lukách'!F33</f>
        <v>0</v>
      </c>
      <c r="BA57" s="92">
        <f>'SO-801 - LBC 31 V Lukách'!F34</f>
        <v>0</v>
      </c>
      <c r="BB57" s="92">
        <f>'SO-801 - LBC 31 V Lukách'!F35</f>
        <v>0</v>
      </c>
      <c r="BC57" s="92">
        <f>'SO-801 - LBC 31 V Lukách'!F36</f>
        <v>0</v>
      </c>
      <c r="BD57" s="94">
        <f>'SO-801 - LBC 31 V Lukách'!F37</f>
        <v>0</v>
      </c>
      <c r="BT57" s="95" t="s">
        <v>79</v>
      </c>
      <c r="BV57" s="95" t="s">
        <v>73</v>
      </c>
      <c r="BW57" s="95" t="s">
        <v>89</v>
      </c>
      <c r="BX57" s="95" t="s">
        <v>5</v>
      </c>
      <c r="CL57" s="95" t="s">
        <v>90</v>
      </c>
      <c r="CM57" s="95" t="s">
        <v>82</v>
      </c>
    </row>
    <row r="58" spans="1:91" s="7" customFormat="1" ht="14.4" customHeight="1">
      <c r="A58" s="85" t="s">
        <v>75</v>
      </c>
      <c r="B58" s="86"/>
      <c r="C58" s="87"/>
      <c r="D58" s="322" t="s">
        <v>91</v>
      </c>
      <c r="E58" s="322"/>
      <c r="F58" s="322"/>
      <c r="G58" s="322"/>
      <c r="H58" s="322"/>
      <c r="I58" s="88"/>
      <c r="J58" s="322" t="s">
        <v>92</v>
      </c>
      <c r="K58" s="322"/>
      <c r="L58" s="322"/>
      <c r="M58" s="322"/>
      <c r="N58" s="322"/>
      <c r="O58" s="322"/>
      <c r="P58" s="322"/>
      <c r="Q58" s="322"/>
      <c r="R58" s="322"/>
      <c r="S58" s="322"/>
      <c r="T58" s="322"/>
      <c r="U58" s="322"/>
      <c r="V58" s="322"/>
      <c r="W58" s="322"/>
      <c r="X58" s="322"/>
      <c r="Y58" s="322"/>
      <c r="Z58" s="322"/>
      <c r="AA58" s="322"/>
      <c r="AB58" s="322"/>
      <c r="AC58" s="322"/>
      <c r="AD58" s="322"/>
      <c r="AE58" s="322"/>
      <c r="AF58" s="322"/>
      <c r="AG58" s="320">
        <f>'VON - Vedlejší a ostatní ...'!J30</f>
        <v>0</v>
      </c>
      <c r="AH58" s="321"/>
      <c r="AI58" s="321"/>
      <c r="AJ58" s="321"/>
      <c r="AK58" s="321"/>
      <c r="AL58" s="321"/>
      <c r="AM58" s="321"/>
      <c r="AN58" s="320">
        <f>SUM(AG58,AT58)</f>
        <v>0</v>
      </c>
      <c r="AO58" s="321"/>
      <c r="AP58" s="321"/>
      <c r="AQ58" s="89" t="s">
        <v>91</v>
      </c>
      <c r="AR58" s="90"/>
      <c r="AS58" s="96">
        <v>0</v>
      </c>
      <c r="AT58" s="97">
        <f>ROUND(SUM(AV58:AW58),2)</f>
        <v>0</v>
      </c>
      <c r="AU58" s="98">
        <f>'VON - Vedlejší a ostatní ...'!P82</f>
        <v>0</v>
      </c>
      <c r="AV58" s="97">
        <f>'VON - Vedlejší a ostatní ...'!J33</f>
        <v>0</v>
      </c>
      <c r="AW58" s="97">
        <f>'VON - Vedlejší a ostatní ...'!J34</f>
        <v>0</v>
      </c>
      <c r="AX58" s="97">
        <f>'VON - Vedlejší a ostatní ...'!J35</f>
        <v>0</v>
      </c>
      <c r="AY58" s="97">
        <f>'VON - Vedlejší a ostatní ...'!J36</f>
        <v>0</v>
      </c>
      <c r="AZ58" s="97">
        <f>'VON - Vedlejší a ostatní ...'!F33</f>
        <v>0</v>
      </c>
      <c r="BA58" s="97">
        <f>'VON - Vedlejší a ostatní ...'!F34</f>
        <v>0</v>
      </c>
      <c r="BB58" s="97">
        <f>'VON - Vedlejší a ostatní ...'!F35</f>
        <v>0</v>
      </c>
      <c r="BC58" s="97">
        <f>'VON - Vedlejší a ostatní ...'!F36</f>
        <v>0</v>
      </c>
      <c r="BD58" s="99">
        <f>'VON - Vedlejší a ostatní ...'!F37</f>
        <v>0</v>
      </c>
      <c r="BT58" s="95" t="s">
        <v>79</v>
      </c>
      <c r="BV58" s="95" t="s">
        <v>73</v>
      </c>
      <c r="BW58" s="95" t="s">
        <v>93</v>
      </c>
      <c r="BX58" s="95" t="s">
        <v>5</v>
      </c>
      <c r="CL58" s="95" t="s">
        <v>19</v>
      </c>
      <c r="CM58" s="95" t="s">
        <v>82</v>
      </c>
    </row>
    <row r="59" spans="1:91" s="2" customFormat="1" ht="30" customHeight="1">
      <c r="A59" s="33"/>
      <c r="B59" s="34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  <row r="60" spans="1:91" s="2" customFormat="1" ht="6.9" customHeight="1">
      <c r="A60" s="33"/>
      <c r="B60" s="46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38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</row>
  </sheetData>
  <sheetProtection algorithmName="SHA-512" hashValue="Fgkvb0qk9fmkXsPujQdvbfBKigeDZ24KjPMPoBNiAw/kaMR8WU1Bg9m+iqe5l385UV5nbUudXnEbJlk3W8hhwQ==" saltValue="pboNoeY66DETZtFsZ/nv1pezGBm8oZKc8et1nDLvryhsrpc9ngsoTLe/Hsmd2g5UJBvWRMl46/vHW8s09sVMkg==" spinCount="100000" sheet="1" objects="1" scenarios="1" formatColumns="0" formatRows="0"/>
  <mergeCells count="54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K30:AO30"/>
    <mergeCell ref="L30:P30"/>
    <mergeCell ref="W30:AE30"/>
    <mergeCell ref="L31:P31"/>
    <mergeCell ref="AN58:AP58"/>
    <mergeCell ref="AG58:AM58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SO-101 - Cesta HC1 B'!C2" display="/"/>
    <hyperlink ref="A56" location="'SO-201 - Rekonstrukce mostku'!C2" display="/"/>
    <hyperlink ref="A57" location="'SO-801 - LBC 31 V Lukách'!C2" display="/"/>
    <hyperlink ref="A58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71"/>
  <sheetViews>
    <sheetView showGridLines="0" workbookViewId="0"/>
  </sheetViews>
  <sheetFormatPr defaultRowHeight="10.199999999999999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6" t="s">
        <v>80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" customHeight="1">
      <c r="B4" s="19"/>
      <c r="D4" s="102" t="s">
        <v>94</v>
      </c>
      <c r="L4" s="19"/>
      <c r="M4" s="103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4.4" customHeight="1">
      <c r="B7" s="19"/>
      <c r="E7" s="343" t="str">
        <f>'Rekapitulace stavby'!K6</f>
        <v>Společná zařízení Neratov</v>
      </c>
      <c r="F7" s="344"/>
      <c r="G7" s="344"/>
      <c r="H7" s="344"/>
      <c r="L7" s="19"/>
    </row>
    <row r="8" spans="1:46" s="2" customFormat="1" ht="12" customHeight="1">
      <c r="A8" s="33"/>
      <c r="B8" s="38"/>
      <c r="C8" s="33"/>
      <c r="D8" s="104" t="s">
        <v>95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5.6" customHeight="1">
      <c r="A9" s="33"/>
      <c r="B9" s="38"/>
      <c r="C9" s="33"/>
      <c r="D9" s="33"/>
      <c r="E9" s="345" t="s">
        <v>96</v>
      </c>
      <c r="F9" s="346"/>
      <c r="G9" s="346"/>
      <c r="H9" s="346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81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18. 2. 2021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7" t="str">
        <f>'Rekapitulace stavby'!E14</f>
        <v>Vyplň údaj</v>
      </c>
      <c r="F18" s="348"/>
      <c r="G18" s="348"/>
      <c r="H18" s="348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">
        <v>19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97</v>
      </c>
      <c r="F24" s="33"/>
      <c r="G24" s="33"/>
      <c r="H24" s="33"/>
      <c r="I24" s="104" t="s">
        <v>28</v>
      </c>
      <c r="J24" s="106" t="s">
        <v>19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08"/>
      <c r="B27" s="109"/>
      <c r="C27" s="108"/>
      <c r="D27" s="108"/>
      <c r="E27" s="349" t="s">
        <v>19</v>
      </c>
      <c r="F27" s="349"/>
      <c r="G27" s="349"/>
      <c r="H27" s="349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ROUND(J86,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15" t="s">
        <v>41</v>
      </c>
      <c r="E33" s="104" t="s">
        <v>42</v>
      </c>
      <c r="F33" s="116">
        <f>ROUND((SUM(BE86:BE270)),  2)</f>
        <v>0</v>
      </c>
      <c r="G33" s="33"/>
      <c r="H33" s="33"/>
      <c r="I33" s="117">
        <v>0.21</v>
      </c>
      <c r="J33" s="116">
        <f>ROUND(((SUM(BE86:BE270))*I33),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4" t="s">
        <v>43</v>
      </c>
      <c r="F34" s="116">
        <f>ROUND((SUM(BF86:BF270)),  2)</f>
        <v>0</v>
      </c>
      <c r="G34" s="33"/>
      <c r="H34" s="33"/>
      <c r="I34" s="117">
        <v>0.15</v>
      </c>
      <c r="J34" s="116">
        <f>ROUND(((SUM(BF86:BF270))*I34),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4" t="s">
        <v>44</v>
      </c>
      <c r="F35" s="116">
        <f>ROUND((SUM(BG86:BG270)),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4" t="s">
        <v>45</v>
      </c>
      <c r="F36" s="116">
        <f>ROUND((SUM(BH86:BH270)),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4" t="s">
        <v>46</v>
      </c>
      <c r="F37" s="116">
        <f>ROUND((SUM(BI86:BI270)),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98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41" t="str">
        <f>E7</f>
        <v>Společná zařízení Neratov</v>
      </c>
      <c r="F48" s="342"/>
      <c r="G48" s="342"/>
      <c r="H48" s="342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95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6" customHeight="1">
      <c r="A50" s="33"/>
      <c r="B50" s="34"/>
      <c r="C50" s="35"/>
      <c r="D50" s="35"/>
      <c r="E50" s="329" t="str">
        <f>E9</f>
        <v>SO-101 - Cesta HC1 B</v>
      </c>
      <c r="F50" s="340"/>
      <c r="G50" s="340"/>
      <c r="H50" s="340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18. 2. 2021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Pardubice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>Ing. Pavlíček Tomáš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99</v>
      </c>
      <c r="D57" s="130"/>
      <c r="E57" s="130"/>
      <c r="F57" s="130"/>
      <c r="G57" s="130"/>
      <c r="H57" s="130"/>
      <c r="I57" s="130"/>
      <c r="J57" s="131" t="s">
        <v>100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J86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101</v>
      </c>
    </row>
    <row r="60" spans="1:47" s="9" customFormat="1" ht="24.9" customHeight="1">
      <c r="B60" s="133"/>
      <c r="C60" s="134"/>
      <c r="D60" s="135" t="s">
        <v>102</v>
      </c>
      <c r="E60" s="136"/>
      <c r="F60" s="136"/>
      <c r="G60" s="136"/>
      <c r="H60" s="136"/>
      <c r="I60" s="136"/>
      <c r="J60" s="137">
        <f>J87</f>
        <v>0</v>
      </c>
      <c r="K60" s="134"/>
      <c r="L60" s="138"/>
    </row>
    <row r="61" spans="1:47" s="10" customFormat="1" ht="19.95" customHeight="1">
      <c r="B61" s="139"/>
      <c r="C61" s="140"/>
      <c r="D61" s="141" t="s">
        <v>103</v>
      </c>
      <c r="E61" s="142"/>
      <c r="F61" s="142"/>
      <c r="G61" s="142"/>
      <c r="H61" s="142"/>
      <c r="I61" s="142"/>
      <c r="J61" s="143">
        <f>J88</f>
        <v>0</v>
      </c>
      <c r="K61" s="140"/>
      <c r="L61" s="144"/>
    </row>
    <row r="62" spans="1:47" s="10" customFormat="1" ht="19.95" customHeight="1">
      <c r="B62" s="139"/>
      <c r="C62" s="140"/>
      <c r="D62" s="141" t="s">
        <v>104</v>
      </c>
      <c r="E62" s="142"/>
      <c r="F62" s="142"/>
      <c r="G62" s="142"/>
      <c r="H62" s="142"/>
      <c r="I62" s="142"/>
      <c r="J62" s="143">
        <f>J184</f>
        <v>0</v>
      </c>
      <c r="K62" s="140"/>
      <c r="L62" s="144"/>
    </row>
    <row r="63" spans="1:47" s="10" customFormat="1" ht="19.95" customHeight="1">
      <c r="B63" s="139"/>
      <c r="C63" s="140"/>
      <c r="D63" s="141" t="s">
        <v>105</v>
      </c>
      <c r="E63" s="142"/>
      <c r="F63" s="142"/>
      <c r="G63" s="142"/>
      <c r="H63" s="142"/>
      <c r="I63" s="142"/>
      <c r="J63" s="143">
        <f>J195</f>
        <v>0</v>
      </c>
      <c r="K63" s="140"/>
      <c r="L63" s="144"/>
    </row>
    <row r="64" spans="1:47" s="10" customFormat="1" ht="19.95" customHeight="1">
      <c r="B64" s="139"/>
      <c r="C64" s="140"/>
      <c r="D64" s="141" t="s">
        <v>106</v>
      </c>
      <c r="E64" s="142"/>
      <c r="F64" s="142"/>
      <c r="G64" s="142"/>
      <c r="H64" s="142"/>
      <c r="I64" s="142"/>
      <c r="J64" s="143">
        <f>J246</f>
        <v>0</v>
      </c>
      <c r="K64" s="140"/>
      <c r="L64" s="144"/>
    </row>
    <row r="65" spans="1:31" s="10" customFormat="1" ht="19.95" customHeight="1">
      <c r="B65" s="139"/>
      <c r="C65" s="140"/>
      <c r="D65" s="141" t="s">
        <v>107</v>
      </c>
      <c r="E65" s="142"/>
      <c r="F65" s="142"/>
      <c r="G65" s="142"/>
      <c r="H65" s="142"/>
      <c r="I65" s="142"/>
      <c r="J65" s="143">
        <f>J258</f>
        <v>0</v>
      </c>
      <c r="K65" s="140"/>
      <c r="L65" s="144"/>
    </row>
    <row r="66" spans="1:31" s="10" customFormat="1" ht="19.95" customHeight="1">
      <c r="B66" s="139"/>
      <c r="C66" s="140"/>
      <c r="D66" s="141" t="s">
        <v>108</v>
      </c>
      <c r="E66" s="142"/>
      <c r="F66" s="142"/>
      <c r="G66" s="142"/>
      <c r="H66" s="142"/>
      <c r="I66" s="142"/>
      <c r="J66" s="143">
        <f>J268</f>
        <v>0</v>
      </c>
      <c r="K66" s="140"/>
      <c r="L66" s="144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" customHeight="1">
      <c r="A73" s="33"/>
      <c r="B73" s="34"/>
      <c r="C73" s="22" t="s">
        <v>109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4.4" customHeight="1">
      <c r="A76" s="33"/>
      <c r="B76" s="34"/>
      <c r="C76" s="35"/>
      <c r="D76" s="35"/>
      <c r="E76" s="341" t="str">
        <f>E7</f>
        <v>Společná zařízení Neratov</v>
      </c>
      <c r="F76" s="342"/>
      <c r="G76" s="342"/>
      <c r="H76" s="342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95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6" customHeight="1">
      <c r="A78" s="33"/>
      <c r="B78" s="34"/>
      <c r="C78" s="35"/>
      <c r="D78" s="35"/>
      <c r="E78" s="329" t="str">
        <f>E9</f>
        <v>SO-101 - Cesta HC1 B</v>
      </c>
      <c r="F78" s="340"/>
      <c r="G78" s="340"/>
      <c r="H78" s="340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21</v>
      </c>
      <c r="D80" s="35"/>
      <c r="E80" s="35"/>
      <c r="F80" s="26" t="str">
        <f>F12</f>
        <v xml:space="preserve"> </v>
      </c>
      <c r="G80" s="35"/>
      <c r="H80" s="35"/>
      <c r="I80" s="28" t="s">
        <v>23</v>
      </c>
      <c r="J80" s="58" t="str">
        <f>IF(J12="","",J12)</f>
        <v>18. 2. 2021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26.4" customHeight="1">
      <c r="A82" s="33"/>
      <c r="B82" s="34"/>
      <c r="C82" s="28" t="s">
        <v>25</v>
      </c>
      <c r="D82" s="35"/>
      <c r="E82" s="35"/>
      <c r="F82" s="26" t="str">
        <f>E15</f>
        <v>ČR-SPÚ, Pobočka Pardubice</v>
      </c>
      <c r="G82" s="35"/>
      <c r="H82" s="35"/>
      <c r="I82" s="28" t="s">
        <v>31</v>
      </c>
      <c r="J82" s="31" t="str">
        <f>E21</f>
        <v>Agroprojekce Litomyšl, s.r.o.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6" customHeight="1">
      <c r="A83" s="33"/>
      <c r="B83" s="34"/>
      <c r="C83" s="28" t="s">
        <v>29</v>
      </c>
      <c r="D83" s="35"/>
      <c r="E83" s="35"/>
      <c r="F83" s="26" t="str">
        <f>IF(E18="","",E18)</f>
        <v>Vyplň údaj</v>
      </c>
      <c r="G83" s="35"/>
      <c r="H83" s="35"/>
      <c r="I83" s="28" t="s">
        <v>34</v>
      </c>
      <c r="J83" s="31" t="str">
        <f>E24</f>
        <v>Ing. Pavlíček Tomáš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45"/>
      <c r="B85" s="146"/>
      <c r="C85" s="147" t="s">
        <v>110</v>
      </c>
      <c r="D85" s="148" t="s">
        <v>56</v>
      </c>
      <c r="E85" s="148" t="s">
        <v>52</v>
      </c>
      <c r="F85" s="148" t="s">
        <v>53</v>
      </c>
      <c r="G85" s="148" t="s">
        <v>111</v>
      </c>
      <c r="H85" s="148" t="s">
        <v>112</v>
      </c>
      <c r="I85" s="148" t="s">
        <v>113</v>
      </c>
      <c r="J85" s="148" t="s">
        <v>100</v>
      </c>
      <c r="K85" s="149" t="s">
        <v>114</v>
      </c>
      <c r="L85" s="150"/>
      <c r="M85" s="67" t="s">
        <v>19</v>
      </c>
      <c r="N85" s="68" t="s">
        <v>41</v>
      </c>
      <c r="O85" s="68" t="s">
        <v>115</v>
      </c>
      <c r="P85" s="68" t="s">
        <v>116</v>
      </c>
      <c r="Q85" s="68" t="s">
        <v>117</v>
      </c>
      <c r="R85" s="68" t="s">
        <v>118</v>
      </c>
      <c r="S85" s="68" t="s">
        <v>119</v>
      </c>
      <c r="T85" s="69" t="s">
        <v>120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8" customHeight="1">
      <c r="A86" s="33"/>
      <c r="B86" s="34"/>
      <c r="C86" s="74" t="s">
        <v>121</v>
      </c>
      <c r="D86" s="35"/>
      <c r="E86" s="35"/>
      <c r="F86" s="35"/>
      <c r="G86" s="35"/>
      <c r="H86" s="35"/>
      <c r="I86" s="35"/>
      <c r="J86" s="151">
        <f>BK86</f>
        <v>0</v>
      </c>
      <c r="K86" s="35"/>
      <c r="L86" s="38"/>
      <c r="M86" s="70"/>
      <c r="N86" s="152"/>
      <c r="O86" s="71"/>
      <c r="P86" s="153">
        <f>P87</f>
        <v>0</v>
      </c>
      <c r="Q86" s="71"/>
      <c r="R86" s="153">
        <f>R87</f>
        <v>2789.4521543999999</v>
      </c>
      <c r="S86" s="71"/>
      <c r="T86" s="154">
        <f>T87</f>
        <v>225.69800000000001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70</v>
      </c>
      <c r="AU86" s="16" t="s">
        <v>101</v>
      </c>
      <c r="BK86" s="155">
        <f>BK87</f>
        <v>0</v>
      </c>
    </row>
    <row r="87" spans="1:65" s="12" customFormat="1" ht="25.95" customHeight="1">
      <c r="B87" s="156"/>
      <c r="C87" s="157"/>
      <c r="D87" s="158" t="s">
        <v>70</v>
      </c>
      <c r="E87" s="159" t="s">
        <v>122</v>
      </c>
      <c r="F87" s="159" t="s">
        <v>123</v>
      </c>
      <c r="G87" s="157"/>
      <c r="H87" s="157"/>
      <c r="I87" s="160"/>
      <c r="J87" s="161">
        <f>BK87</f>
        <v>0</v>
      </c>
      <c r="K87" s="157"/>
      <c r="L87" s="162"/>
      <c r="M87" s="163"/>
      <c r="N87" s="164"/>
      <c r="O87" s="164"/>
      <c r="P87" s="165">
        <f>P88+P184+P195+P246+P258+P268</f>
        <v>0</v>
      </c>
      <c r="Q87" s="164"/>
      <c r="R87" s="165">
        <f>R88+R184+R195+R246+R258+R268</f>
        <v>2789.4521543999999</v>
      </c>
      <c r="S87" s="164"/>
      <c r="T87" s="166">
        <f>T88+T184+T195+T246+T258+T268</f>
        <v>225.69800000000001</v>
      </c>
      <c r="AR87" s="167" t="s">
        <v>79</v>
      </c>
      <c r="AT87" s="168" t="s">
        <v>70</v>
      </c>
      <c r="AU87" s="168" t="s">
        <v>71</v>
      </c>
      <c r="AY87" s="167" t="s">
        <v>124</v>
      </c>
      <c r="BK87" s="169">
        <f>BK88+BK184+BK195+BK246+BK258+BK268</f>
        <v>0</v>
      </c>
    </row>
    <row r="88" spans="1:65" s="12" customFormat="1" ht="22.8" customHeight="1">
      <c r="B88" s="156"/>
      <c r="C88" s="157"/>
      <c r="D88" s="158" t="s">
        <v>70</v>
      </c>
      <c r="E88" s="170" t="s">
        <v>79</v>
      </c>
      <c r="F88" s="170" t="s">
        <v>125</v>
      </c>
      <c r="G88" s="157"/>
      <c r="H88" s="157"/>
      <c r="I88" s="160"/>
      <c r="J88" s="171">
        <f>BK88</f>
        <v>0</v>
      </c>
      <c r="K88" s="157"/>
      <c r="L88" s="162"/>
      <c r="M88" s="163"/>
      <c r="N88" s="164"/>
      <c r="O88" s="164"/>
      <c r="P88" s="165">
        <f>SUM(P89:P183)</f>
        <v>0</v>
      </c>
      <c r="Q88" s="164"/>
      <c r="R88" s="165">
        <f>SUM(R89:R183)</f>
        <v>8.43E-3</v>
      </c>
      <c r="S88" s="164"/>
      <c r="T88" s="166">
        <f>SUM(T89:T183)</f>
        <v>225.69800000000001</v>
      </c>
      <c r="AR88" s="167" t="s">
        <v>79</v>
      </c>
      <c r="AT88" s="168" t="s">
        <v>70</v>
      </c>
      <c r="AU88" s="168" t="s">
        <v>79</v>
      </c>
      <c r="AY88" s="167" t="s">
        <v>124</v>
      </c>
      <c r="BK88" s="169">
        <f>SUM(BK89:BK183)</f>
        <v>0</v>
      </c>
    </row>
    <row r="89" spans="1:65" s="2" customFormat="1" ht="13.8" customHeight="1">
      <c r="A89" s="33"/>
      <c r="B89" s="34"/>
      <c r="C89" s="172" t="s">
        <v>79</v>
      </c>
      <c r="D89" s="172" t="s">
        <v>126</v>
      </c>
      <c r="E89" s="173" t="s">
        <v>127</v>
      </c>
      <c r="F89" s="174" t="s">
        <v>128</v>
      </c>
      <c r="G89" s="175" t="s">
        <v>129</v>
      </c>
      <c r="H89" s="176">
        <v>25</v>
      </c>
      <c r="I89" s="177"/>
      <c r="J89" s="178">
        <f>ROUND(I89*H89,2)</f>
        <v>0</v>
      </c>
      <c r="K89" s="174" t="s">
        <v>130</v>
      </c>
      <c r="L89" s="38"/>
      <c r="M89" s="179" t="s">
        <v>19</v>
      </c>
      <c r="N89" s="180" t="s">
        <v>42</v>
      </c>
      <c r="O89" s="63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3" t="s">
        <v>131</v>
      </c>
      <c r="AT89" s="183" t="s">
        <v>126</v>
      </c>
      <c r="AU89" s="183" t="s">
        <v>82</v>
      </c>
      <c r="AY89" s="16" t="s">
        <v>124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6" t="s">
        <v>79</v>
      </c>
      <c r="BK89" s="184">
        <f>ROUND(I89*H89,2)</f>
        <v>0</v>
      </c>
      <c r="BL89" s="16" t="s">
        <v>131</v>
      </c>
      <c r="BM89" s="183" t="s">
        <v>132</v>
      </c>
    </row>
    <row r="90" spans="1:65" s="2" customFormat="1" ht="19.2">
      <c r="A90" s="33"/>
      <c r="B90" s="34"/>
      <c r="C90" s="35"/>
      <c r="D90" s="185" t="s">
        <v>133</v>
      </c>
      <c r="E90" s="35"/>
      <c r="F90" s="186" t="s">
        <v>134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133</v>
      </c>
      <c r="AU90" s="16" t="s">
        <v>82</v>
      </c>
    </row>
    <row r="91" spans="1:65" s="13" customFormat="1">
      <c r="B91" s="190"/>
      <c r="C91" s="191"/>
      <c r="D91" s="185" t="s">
        <v>135</v>
      </c>
      <c r="E91" s="192" t="s">
        <v>19</v>
      </c>
      <c r="F91" s="193" t="s">
        <v>136</v>
      </c>
      <c r="G91" s="191"/>
      <c r="H91" s="194">
        <v>25</v>
      </c>
      <c r="I91" s="195"/>
      <c r="J91" s="191"/>
      <c r="K91" s="191"/>
      <c r="L91" s="196"/>
      <c r="M91" s="197"/>
      <c r="N91" s="198"/>
      <c r="O91" s="198"/>
      <c r="P91" s="198"/>
      <c r="Q91" s="198"/>
      <c r="R91" s="198"/>
      <c r="S91" s="198"/>
      <c r="T91" s="199"/>
      <c r="AT91" s="200" t="s">
        <v>135</v>
      </c>
      <c r="AU91" s="200" t="s">
        <v>82</v>
      </c>
      <c r="AV91" s="13" t="s">
        <v>82</v>
      </c>
      <c r="AW91" s="13" t="s">
        <v>33</v>
      </c>
      <c r="AX91" s="13" t="s">
        <v>79</v>
      </c>
      <c r="AY91" s="200" t="s">
        <v>124</v>
      </c>
    </row>
    <row r="92" spans="1:65" s="2" customFormat="1" ht="13.8" customHeight="1">
      <c r="A92" s="33"/>
      <c r="B92" s="34"/>
      <c r="C92" s="172" t="s">
        <v>82</v>
      </c>
      <c r="D92" s="172" t="s">
        <v>126</v>
      </c>
      <c r="E92" s="173" t="s">
        <v>137</v>
      </c>
      <c r="F92" s="174" t="s">
        <v>138</v>
      </c>
      <c r="G92" s="175" t="s">
        <v>139</v>
      </c>
      <c r="H92" s="176">
        <v>1025.9000000000001</v>
      </c>
      <c r="I92" s="177"/>
      <c r="J92" s="178">
        <f>ROUND(I92*H92,2)</f>
        <v>0</v>
      </c>
      <c r="K92" s="174" t="s">
        <v>130</v>
      </c>
      <c r="L92" s="38"/>
      <c r="M92" s="179" t="s">
        <v>19</v>
      </c>
      <c r="N92" s="180" t="s">
        <v>42</v>
      </c>
      <c r="O92" s="63"/>
      <c r="P92" s="181">
        <f>O92*H92</f>
        <v>0</v>
      </c>
      <c r="Q92" s="181">
        <v>0</v>
      </c>
      <c r="R92" s="181">
        <f>Q92*H92</f>
        <v>0</v>
      </c>
      <c r="S92" s="181">
        <v>0.22</v>
      </c>
      <c r="T92" s="182">
        <f>S92*H92</f>
        <v>225.69800000000001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3" t="s">
        <v>131</v>
      </c>
      <c r="AT92" s="183" t="s">
        <v>126</v>
      </c>
      <c r="AU92" s="183" t="s">
        <v>82</v>
      </c>
      <c r="AY92" s="16" t="s">
        <v>124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6" t="s">
        <v>79</v>
      </c>
      <c r="BK92" s="184">
        <f>ROUND(I92*H92,2)</f>
        <v>0</v>
      </c>
      <c r="BL92" s="16" t="s">
        <v>131</v>
      </c>
      <c r="BM92" s="183" t="s">
        <v>140</v>
      </c>
    </row>
    <row r="93" spans="1:65" s="2" customFormat="1" ht="19.2">
      <c r="A93" s="33"/>
      <c r="B93" s="34"/>
      <c r="C93" s="35"/>
      <c r="D93" s="185" t="s">
        <v>133</v>
      </c>
      <c r="E93" s="35"/>
      <c r="F93" s="186" t="s">
        <v>141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133</v>
      </c>
      <c r="AU93" s="16" t="s">
        <v>82</v>
      </c>
    </row>
    <row r="94" spans="1:65" s="13" customFormat="1">
      <c r="B94" s="190"/>
      <c r="C94" s="191"/>
      <c r="D94" s="185" t="s">
        <v>135</v>
      </c>
      <c r="E94" s="192" t="s">
        <v>19</v>
      </c>
      <c r="F94" s="193" t="s">
        <v>142</v>
      </c>
      <c r="G94" s="191"/>
      <c r="H94" s="194">
        <v>1008.4</v>
      </c>
      <c r="I94" s="195"/>
      <c r="J94" s="191"/>
      <c r="K94" s="191"/>
      <c r="L94" s="196"/>
      <c r="M94" s="197"/>
      <c r="N94" s="198"/>
      <c r="O94" s="198"/>
      <c r="P94" s="198"/>
      <c r="Q94" s="198"/>
      <c r="R94" s="198"/>
      <c r="S94" s="198"/>
      <c r="T94" s="199"/>
      <c r="AT94" s="200" t="s">
        <v>135</v>
      </c>
      <c r="AU94" s="200" t="s">
        <v>82</v>
      </c>
      <c r="AV94" s="13" t="s">
        <v>82</v>
      </c>
      <c r="AW94" s="13" t="s">
        <v>33</v>
      </c>
      <c r="AX94" s="13" t="s">
        <v>71</v>
      </c>
      <c r="AY94" s="200" t="s">
        <v>124</v>
      </c>
    </row>
    <row r="95" spans="1:65" s="13" customFormat="1">
      <c r="B95" s="190"/>
      <c r="C95" s="191"/>
      <c r="D95" s="185" t="s">
        <v>135</v>
      </c>
      <c r="E95" s="192" t="s">
        <v>19</v>
      </c>
      <c r="F95" s="193" t="s">
        <v>143</v>
      </c>
      <c r="G95" s="191"/>
      <c r="H95" s="194">
        <v>17.5</v>
      </c>
      <c r="I95" s="195"/>
      <c r="J95" s="191"/>
      <c r="K95" s="191"/>
      <c r="L95" s="196"/>
      <c r="M95" s="197"/>
      <c r="N95" s="198"/>
      <c r="O95" s="198"/>
      <c r="P95" s="198"/>
      <c r="Q95" s="198"/>
      <c r="R95" s="198"/>
      <c r="S95" s="198"/>
      <c r="T95" s="199"/>
      <c r="AT95" s="200" t="s">
        <v>135</v>
      </c>
      <c r="AU95" s="200" t="s">
        <v>82</v>
      </c>
      <c r="AV95" s="13" t="s">
        <v>82</v>
      </c>
      <c r="AW95" s="13" t="s">
        <v>33</v>
      </c>
      <c r="AX95" s="13" t="s">
        <v>71</v>
      </c>
      <c r="AY95" s="200" t="s">
        <v>124</v>
      </c>
    </row>
    <row r="96" spans="1:65" s="2" customFormat="1" ht="13.8" customHeight="1">
      <c r="A96" s="33"/>
      <c r="B96" s="34"/>
      <c r="C96" s="172" t="s">
        <v>144</v>
      </c>
      <c r="D96" s="172" t="s">
        <v>126</v>
      </c>
      <c r="E96" s="173" t="s">
        <v>145</v>
      </c>
      <c r="F96" s="174" t="s">
        <v>146</v>
      </c>
      <c r="G96" s="175" t="s">
        <v>139</v>
      </c>
      <c r="H96" s="176">
        <v>3182.8</v>
      </c>
      <c r="I96" s="177"/>
      <c r="J96" s="178">
        <f>ROUND(I96*H96,2)</f>
        <v>0</v>
      </c>
      <c r="K96" s="174" t="s">
        <v>130</v>
      </c>
      <c r="L96" s="38"/>
      <c r="M96" s="179" t="s">
        <v>19</v>
      </c>
      <c r="N96" s="180" t="s">
        <v>42</v>
      </c>
      <c r="O96" s="63"/>
      <c r="P96" s="181">
        <f>O96*H96</f>
        <v>0</v>
      </c>
      <c r="Q96" s="181">
        <v>0</v>
      </c>
      <c r="R96" s="181">
        <f>Q96*H96</f>
        <v>0</v>
      </c>
      <c r="S96" s="181">
        <v>0</v>
      </c>
      <c r="T96" s="182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3" t="s">
        <v>131</v>
      </c>
      <c r="AT96" s="183" t="s">
        <v>126</v>
      </c>
      <c r="AU96" s="183" t="s">
        <v>82</v>
      </c>
      <c r="AY96" s="16" t="s">
        <v>124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6" t="s">
        <v>79</v>
      </c>
      <c r="BK96" s="184">
        <f>ROUND(I96*H96,2)</f>
        <v>0</v>
      </c>
      <c r="BL96" s="16" t="s">
        <v>131</v>
      </c>
      <c r="BM96" s="183" t="s">
        <v>147</v>
      </c>
    </row>
    <row r="97" spans="1:65" s="2" customFormat="1">
      <c r="A97" s="33"/>
      <c r="B97" s="34"/>
      <c r="C97" s="35"/>
      <c r="D97" s="185" t="s">
        <v>133</v>
      </c>
      <c r="E97" s="35"/>
      <c r="F97" s="186" t="s">
        <v>148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133</v>
      </c>
      <c r="AU97" s="16" t="s">
        <v>82</v>
      </c>
    </row>
    <row r="98" spans="1:65" s="2" customFormat="1" ht="38.4">
      <c r="A98" s="33"/>
      <c r="B98" s="34"/>
      <c r="C98" s="35"/>
      <c r="D98" s="185" t="s">
        <v>149</v>
      </c>
      <c r="E98" s="35"/>
      <c r="F98" s="201" t="s">
        <v>150</v>
      </c>
      <c r="G98" s="35"/>
      <c r="H98" s="35"/>
      <c r="I98" s="187"/>
      <c r="J98" s="35"/>
      <c r="K98" s="35"/>
      <c r="L98" s="38"/>
      <c r="M98" s="188"/>
      <c r="N98" s="189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149</v>
      </c>
      <c r="AU98" s="16" t="s">
        <v>82</v>
      </c>
    </row>
    <row r="99" spans="1:65" s="13" customFormat="1">
      <c r="B99" s="190"/>
      <c r="C99" s="191"/>
      <c r="D99" s="185" t="s">
        <v>135</v>
      </c>
      <c r="E99" s="192" t="s">
        <v>19</v>
      </c>
      <c r="F99" s="193" t="s">
        <v>151</v>
      </c>
      <c r="G99" s="191"/>
      <c r="H99" s="194">
        <v>1453.7</v>
      </c>
      <c r="I99" s="195"/>
      <c r="J99" s="191"/>
      <c r="K99" s="191"/>
      <c r="L99" s="196"/>
      <c r="M99" s="197"/>
      <c r="N99" s="198"/>
      <c r="O99" s="198"/>
      <c r="P99" s="198"/>
      <c r="Q99" s="198"/>
      <c r="R99" s="198"/>
      <c r="S99" s="198"/>
      <c r="T99" s="199"/>
      <c r="AT99" s="200" t="s">
        <v>135</v>
      </c>
      <c r="AU99" s="200" t="s">
        <v>82</v>
      </c>
      <c r="AV99" s="13" t="s">
        <v>82</v>
      </c>
      <c r="AW99" s="13" t="s">
        <v>33</v>
      </c>
      <c r="AX99" s="13" t="s">
        <v>71</v>
      </c>
      <c r="AY99" s="200" t="s">
        <v>124</v>
      </c>
    </row>
    <row r="100" spans="1:65" s="13" customFormat="1">
      <c r="B100" s="190"/>
      <c r="C100" s="191"/>
      <c r="D100" s="185" t="s">
        <v>135</v>
      </c>
      <c r="E100" s="192" t="s">
        <v>19</v>
      </c>
      <c r="F100" s="193" t="s">
        <v>152</v>
      </c>
      <c r="G100" s="191"/>
      <c r="H100" s="194">
        <v>46</v>
      </c>
      <c r="I100" s="195"/>
      <c r="J100" s="191"/>
      <c r="K100" s="191"/>
      <c r="L100" s="196"/>
      <c r="M100" s="197"/>
      <c r="N100" s="198"/>
      <c r="O100" s="198"/>
      <c r="P100" s="198"/>
      <c r="Q100" s="198"/>
      <c r="R100" s="198"/>
      <c r="S100" s="198"/>
      <c r="T100" s="199"/>
      <c r="AT100" s="200" t="s">
        <v>135</v>
      </c>
      <c r="AU100" s="200" t="s">
        <v>82</v>
      </c>
      <c r="AV100" s="13" t="s">
        <v>82</v>
      </c>
      <c r="AW100" s="13" t="s">
        <v>33</v>
      </c>
      <c r="AX100" s="13" t="s">
        <v>71</v>
      </c>
      <c r="AY100" s="200" t="s">
        <v>124</v>
      </c>
    </row>
    <row r="101" spans="1:65" s="13" customFormat="1">
      <c r="B101" s="190"/>
      <c r="C101" s="191"/>
      <c r="D101" s="185" t="s">
        <v>135</v>
      </c>
      <c r="E101" s="192" t="s">
        <v>19</v>
      </c>
      <c r="F101" s="193" t="s">
        <v>153</v>
      </c>
      <c r="G101" s="191"/>
      <c r="H101" s="194">
        <v>120.1</v>
      </c>
      <c r="I101" s="195"/>
      <c r="J101" s="191"/>
      <c r="K101" s="191"/>
      <c r="L101" s="196"/>
      <c r="M101" s="197"/>
      <c r="N101" s="198"/>
      <c r="O101" s="198"/>
      <c r="P101" s="198"/>
      <c r="Q101" s="198"/>
      <c r="R101" s="198"/>
      <c r="S101" s="198"/>
      <c r="T101" s="199"/>
      <c r="AT101" s="200" t="s">
        <v>135</v>
      </c>
      <c r="AU101" s="200" t="s">
        <v>82</v>
      </c>
      <c r="AV101" s="13" t="s">
        <v>82</v>
      </c>
      <c r="AW101" s="13" t="s">
        <v>33</v>
      </c>
      <c r="AX101" s="13" t="s">
        <v>71</v>
      </c>
      <c r="AY101" s="200" t="s">
        <v>124</v>
      </c>
    </row>
    <row r="102" spans="1:65" s="13" customFormat="1">
      <c r="B102" s="190"/>
      <c r="C102" s="191"/>
      <c r="D102" s="185" t="s">
        <v>135</v>
      </c>
      <c r="E102" s="192" t="s">
        <v>19</v>
      </c>
      <c r="F102" s="193" t="s">
        <v>154</v>
      </c>
      <c r="G102" s="191"/>
      <c r="H102" s="194">
        <v>15</v>
      </c>
      <c r="I102" s="195"/>
      <c r="J102" s="191"/>
      <c r="K102" s="191"/>
      <c r="L102" s="196"/>
      <c r="M102" s="197"/>
      <c r="N102" s="198"/>
      <c r="O102" s="198"/>
      <c r="P102" s="198"/>
      <c r="Q102" s="198"/>
      <c r="R102" s="198"/>
      <c r="S102" s="198"/>
      <c r="T102" s="199"/>
      <c r="AT102" s="200" t="s">
        <v>135</v>
      </c>
      <c r="AU102" s="200" t="s">
        <v>82</v>
      </c>
      <c r="AV102" s="13" t="s">
        <v>82</v>
      </c>
      <c r="AW102" s="13" t="s">
        <v>33</v>
      </c>
      <c r="AX102" s="13" t="s">
        <v>71</v>
      </c>
      <c r="AY102" s="200" t="s">
        <v>124</v>
      </c>
    </row>
    <row r="103" spans="1:65" s="13" customFormat="1">
      <c r="B103" s="190"/>
      <c r="C103" s="191"/>
      <c r="D103" s="185" t="s">
        <v>135</v>
      </c>
      <c r="E103" s="192" t="s">
        <v>19</v>
      </c>
      <c r="F103" s="193" t="s">
        <v>155</v>
      </c>
      <c r="G103" s="191"/>
      <c r="H103" s="194">
        <v>1366.9</v>
      </c>
      <c r="I103" s="195"/>
      <c r="J103" s="191"/>
      <c r="K103" s="191"/>
      <c r="L103" s="196"/>
      <c r="M103" s="197"/>
      <c r="N103" s="198"/>
      <c r="O103" s="198"/>
      <c r="P103" s="198"/>
      <c r="Q103" s="198"/>
      <c r="R103" s="198"/>
      <c r="S103" s="198"/>
      <c r="T103" s="199"/>
      <c r="AT103" s="200" t="s">
        <v>135</v>
      </c>
      <c r="AU103" s="200" t="s">
        <v>82</v>
      </c>
      <c r="AV103" s="13" t="s">
        <v>82</v>
      </c>
      <c r="AW103" s="13" t="s">
        <v>33</v>
      </c>
      <c r="AX103" s="13" t="s">
        <v>71</v>
      </c>
      <c r="AY103" s="200" t="s">
        <v>124</v>
      </c>
    </row>
    <row r="104" spans="1:65" s="13" customFormat="1">
      <c r="B104" s="190"/>
      <c r="C104" s="191"/>
      <c r="D104" s="185" t="s">
        <v>135</v>
      </c>
      <c r="E104" s="192" t="s">
        <v>19</v>
      </c>
      <c r="F104" s="193" t="s">
        <v>156</v>
      </c>
      <c r="G104" s="191"/>
      <c r="H104" s="194">
        <v>46</v>
      </c>
      <c r="I104" s="195"/>
      <c r="J104" s="191"/>
      <c r="K104" s="191"/>
      <c r="L104" s="196"/>
      <c r="M104" s="197"/>
      <c r="N104" s="198"/>
      <c r="O104" s="198"/>
      <c r="P104" s="198"/>
      <c r="Q104" s="198"/>
      <c r="R104" s="198"/>
      <c r="S104" s="198"/>
      <c r="T104" s="199"/>
      <c r="AT104" s="200" t="s">
        <v>135</v>
      </c>
      <c r="AU104" s="200" t="s">
        <v>82</v>
      </c>
      <c r="AV104" s="13" t="s">
        <v>82</v>
      </c>
      <c r="AW104" s="13" t="s">
        <v>33</v>
      </c>
      <c r="AX104" s="13" t="s">
        <v>71</v>
      </c>
      <c r="AY104" s="200" t="s">
        <v>124</v>
      </c>
    </row>
    <row r="105" spans="1:65" s="13" customFormat="1">
      <c r="B105" s="190"/>
      <c r="C105" s="191"/>
      <c r="D105" s="185" t="s">
        <v>135</v>
      </c>
      <c r="E105" s="192" t="s">
        <v>19</v>
      </c>
      <c r="F105" s="193" t="s">
        <v>157</v>
      </c>
      <c r="G105" s="191"/>
      <c r="H105" s="194">
        <v>120.1</v>
      </c>
      <c r="I105" s="195"/>
      <c r="J105" s="191"/>
      <c r="K105" s="191"/>
      <c r="L105" s="196"/>
      <c r="M105" s="197"/>
      <c r="N105" s="198"/>
      <c r="O105" s="198"/>
      <c r="P105" s="198"/>
      <c r="Q105" s="198"/>
      <c r="R105" s="198"/>
      <c r="S105" s="198"/>
      <c r="T105" s="199"/>
      <c r="AT105" s="200" t="s">
        <v>135</v>
      </c>
      <c r="AU105" s="200" t="s">
        <v>82</v>
      </c>
      <c r="AV105" s="13" t="s">
        <v>82</v>
      </c>
      <c r="AW105" s="13" t="s">
        <v>33</v>
      </c>
      <c r="AX105" s="13" t="s">
        <v>71</v>
      </c>
      <c r="AY105" s="200" t="s">
        <v>124</v>
      </c>
    </row>
    <row r="106" spans="1:65" s="13" customFormat="1">
      <c r="B106" s="190"/>
      <c r="C106" s="191"/>
      <c r="D106" s="185" t="s">
        <v>135</v>
      </c>
      <c r="E106" s="192" t="s">
        <v>19</v>
      </c>
      <c r="F106" s="193" t="s">
        <v>158</v>
      </c>
      <c r="G106" s="191"/>
      <c r="H106" s="194">
        <v>15</v>
      </c>
      <c r="I106" s="195"/>
      <c r="J106" s="191"/>
      <c r="K106" s="191"/>
      <c r="L106" s="196"/>
      <c r="M106" s="197"/>
      <c r="N106" s="198"/>
      <c r="O106" s="198"/>
      <c r="P106" s="198"/>
      <c r="Q106" s="198"/>
      <c r="R106" s="198"/>
      <c r="S106" s="198"/>
      <c r="T106" s="199"/>
      <c r="AT106" s="200" t="s">
        <v>135</v>
      </c>
      <c r="AU106" s="200" t="s">
        <v>82</v>
      </c>
      <c r="AV106" s="13" t="s">
        <v>82</v>
      </c>
      <c r="AW106" s="13" t="s">
        <v>33</v>
      </c>
      <c r="AX106" s="13" t="s">
        <v>71</v>
      </c>
      <c r="AY106" s="200" t="s">
        <v>124</v>
      </c>
    </row>
    <row r="107" spans="1:65" s="2" customFormat="1" ht="13.8" customHeight="1">
      <c r="A107" s="33"/>
      <c r="B107" s="34"/>
      <c r="C107" s="172" t="s">
        <v>131</v>
      </c>
      <c r="D107" s="172" t="s">
        <v>126</v>
      </c>
      <c r="E107" s="173" t="s">
        <v>159</v>
      </c>
      <c r="F107" s="174" t="s">
        <v>160</v>
      </c>
      <c r="G107" s="175" t="s">
        <v>161</v>
      </c>
      <c r="H107" s="176">
        <v>71.599999999999994</v>
      </c>
      <c r="I107" s="177"/>
      <c r="J107" s="178">
        <f>ROUND(I107*H107,2)</f>
        <v>0</v>
      </c>
      <c r="K107" s="174" t="s">
        <v>130</v>
      </c>
      <c r="L107" s="38"/>
      <c r="M107" s="179" t="s">
        <v>19</v>
      </c>
      <c r="N107" s="180" t="s">
        <v>42</v>
      </c>
      <c r="O107" s="63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3" t="s">
        <v>131</v>
      </c>
      <c r="AT107" s="183" t="s">
        <v>126</v>
      </c>
      <c r="AU107" s="183" t="s">
        <v>82</v>
      </c>
      <c r="AY107" s="16" t="s">
        <v>124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6" t="s">
        <v>79</v>
      </c>
      <c r="BK107" s="184">
        <f>ROUND(I107*H107,2)</f>
        <v>0</v>
      </c>
      <c r="BL107" s="16" t="s">
        <v>131</v>
      </c>
      <c r="BM107" s="183" t="s">
        <v>162</v>
      </c>
    </row>
    <row r="108" spans="1:65" s="2" customFormat="1">
      <c r="A108" s="33"/>
      <c r="B108" s="34"/>
      <c r="C108" s="35"/>
      <c r="D108" s="185" t="s">
        <v>133</v>
      </c>
      <c r="E108" s="35"/>
      <c r="F108" s="186" t="s">
        <v>163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133</v>
      </c>
      <c r="AU108" s="16" t="s">
        <v>82</v>
      </c>
    </row>
    <row r="109" spans="1:65" s="13" customFormat="1">
      <c r="B109" s="190"/>
      <c r="C109" s="191"/>
      <c r="D109" s="185" t="s">
        <v>135</v>
      </c>
      <c r="E109" s="192" t="s">
        <v>19</v>
      </c>
      <c r="F109" s="193" t="s">
        <v>164</v>
      </c>
      <c r="G109" s="191"/>
      <c r="H109" s="194">
        <v>63.1</v>
      </c>
      <c r="I109" s="195"/>
      <c r="J109" s="191"/>
      <c r="K109" s="191"/>
      <c r="L109" s="196"/>
      <c r="M109" s="197"/>
      <c r="N109" s="198"/>
      <c r="O109" s="198"/>
      <c r="P109" s="198"/>
      <c r="Q109" s="198"/>
      <c r="R109" s="198"/>
      <c r="S109" s="198"/>
      <c r="T109" s="199"/>
      <c r="AT109" s="200" t="s">
        <v>135</v>
      </c>
      <c r="AU109" s="200" t="s">
        <v>82</v>
      </c>
      <c r="AV109" s="13" t="s">
        <v>82</v>
      </c>
      <c r="AW109" s="13" t="s">
        <v>33</v>
      </c>
      <c r="AX109" s="13" t="s">
        <v>71</v>
      </c>
      <c r="AY109" s="200" t="s">
        <v>124</v>
      </c>
    </row>
    <row r="110" spans="1:65" s="13" customFormat="1">
      <c r="B110" s="190"/>
      <c r="C110" s="191"/>
      <c r="D110" s="185" t="s">
        <v>135</v>
      </c>
      <c r="E110" s="192" t="s">
        <v>19</v>
      </c>
      <c r="F110" s="193" t="s">
        <v>165</v>
      </c>
      <c r="G110" s="191"/>
      <c r="H110" s="194">
        <v>5.5</v>
      </c>
      <c r="I110" s="195"/>
      <c r="J110" s="191"/>
      <c r="K110" s="191"/>
      <c r="L110" s="196"/>
      <c r="M110" s="197"/>
      <c r="N110" s="198"/>
      <c r="O110" s="198"/>
      <c r="P110" s="198"/>
      <c r="Q110" s="198"/>
      <c r="R110" s="198"/>
      <c r="S110" s="198"/>
      <c r="T110" s="199"/>
      <c r="AT110" s="200" t="s">
        <v>135</v>
      </c>
      <c r="AU110" s="200" t="s">
        <v>82</v>
      </c>
      <c r="AV110" s="13" t="s">
        <v>82</v>
      </c>
      <c r="AW110" s="13" t="s">
        <v>33</v>
      </c>
      <c r="AX110" s="13" t="s">
        <v>71</v>
      </c>
      <c r="AY110" s="200" t="s">
        <v>124</v>
      </c>
    </row>
    <row r="111" spans="1:65" s="13" customFormat="1">
      <c r="B111" s="190"/>
      <c r="C111" s="191"/>
      <c r="D111" s="185" t="s">
        <v>135</v>
      </c>
      <c r="E111" s="192" t="s">
        <v>19</v>
      </c>
      <c r="F111" s="193" t="s">
        <v>166</v>
      </c>
      <c r="G111" s="191"/>
      <c r="H111" s="194">
        <v>3</v>
      </c>
      <c r="I111" s="195"/>
      <c r="J111" s="191"/>
      <c r="K111" s="191"/>
      <c r="L111" s="196"/>
      <c r="M111" s="197"/>
      <c r="N111" s="198"/>
      <c r="O111" s="198"/>
      <c r="P111" s="198"/>
      <c r="Q111" s="198"/>
      <c r="R111" s="198"/>
      <c r="S111" s="198"/>
      <c r="T111" s="199"/>
      <c r="AT111" s="200" t="s">
        <v>135</v>
      </c>
      <c r="AU111" s="200" t="s">
        <v>82</v>
      </c>
      <c r="AV111" s="13" t="s">
        <v>82</v>
      </c>
      <c r="AW111" s="13" t="s">
        <v>33</v>
      </c>
      <c r="AX111" s="13" t="s">
        <v>71</v>
      </c>
      <c r="AY111" s="200" t="s">
        <v>124</v>
      </c>
    </row>
    <row r="112" spans="1:65" s="2" customFormat="1" ht="13.8" customHeight="1">
      <c r="A112" s="33"/>
      <c r="B112" s="34"/>
      <c r="C112" s="172" t="s">
        <v>167</v>
      </c>
      <c r="D112" s="172" t="s">
        <v>126</v>
      </c>
      <c r="E112" s="173" t="s">
        <v>168</v>
      </c>
      <c r="F112" s="174" t="s">
        <v>169</v>
      </c>
      <c r="G112" s="175" t="s">
        <v>161</v>
      </c>
      <c r="H112" s="176">
        <v>246.1</v>
      </c>
      <c r="I112" s="177"/>
      <c r="J112" s="178">
        <f>ROUND(I112*H112,2)</f>
        <v>0</v>
      </c>
      <c r="K112" s="174" t="s">
        <v>130</v>
      </c>
      <c r="L112" s="38"/>
      <c r="M112" s="179" t="s">
        <v>19</v>
      </c>
      <c r="N112" s="180" t="s">
        <v>42</v>
      </c>
      <c r="O112" s="63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3" t="s">
        <v>131</v>
      </c>
      <c r="AT112" s="183" t="s">
        <v>126</v>
      </c>
      <c r="AU112" s="183" t="s">
        <v>82</v>
      </c>
      <c r="AY112" s="16" t="s">
        <v>124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79</v>
      </c>
      <c r="BK112" s="184">
        <f>ROUND(I112*H112,2)</f>
        <v>0</v>
      </c>
      <c r="BL112" s="16" t="s">
        <v>131</v>
      </c>
      <c r="BM112" s="183" t="s">
        <v>170</v>
      </c>
    </row>
    <row r="113" spans="1:65" s="2" customFormat="1">
      <c r="A113" s="33"/>
      <c r="B113" s="34"/>
      <c r="C113" s="35"/>
      <c r="D113" s="185" t="s">
        <v>133</v>
      </c>
      <c r="E113" s="35"/>
      <c r="F113" s="186" t="s">
        <v>171</v>
      </c>
      <c r="G113" s="35"/>
      <c r="H113" s="35"/>
      <c r="I113" s="187"/>
      <c r="J113" s="35"/>
      <c r="K113" s="35"/>
      <c r="L113" s="38"/>
      <c r="M113" s="188"/>
      <c r="N113" s="189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133</v>
      </c>
      <c r="AU113" s="16" t="s">
        <v>82</v>
      </c>
    </row>
    <row r="114" spans="1:65" s="13" customFormat="1">
      <c r="B114" s="190"/>
      <c r="C114" s="191"/>
      <c r="D114" s="185" t="s">
        <v>135</v>
      </c>
      <c r="E114" s="192" t="s">
        <v>19</v>
      </c>
      <c r="F114" s="193" t="s">
        <v>172</v>
      </c>
      <c r="G114" s="191"/>
      <c r="H114" s="194">
        <v>237.3</v>
      </c>
      <c r="I114" s="195"/>
      <c r="J114" s="191"/>
      <c r="K114" s="191"/>
      <c r="L114" s="196"/>
      <c r="M114" s="197"/>
      <c r="N114" s="198"/>
      <c r="O114" s="198"/>
      <c r="P114" s="198"/>
      <c r="Q114" s="198"/>
      <c r="R114" s="198"/>
      <c r="S114" s="198"/>
      <c r="T114" s="199"/>
      <c r="AT114" s="200" t="s">
        <v>135</v>
      </c>
      <c r="AU114" s="200" t="s">
        <v>82</v>
      </c>
      <c r="AV114" s="13" t="s">
        <v>82</v>
      </c>
      <c r="AW114" s="13" t="s">
        <v>33</v>
      </c>
      <c r="AX114" s="13" t="s">
        <v>71</v>
      </c>
      <c r="AY114" s="200" t="s">
        <v>124</v>
      </c>
    </row>
    <row r="115" spans="1:65" s="13" customFormat="1">
      <c r="B115" s="190"/>
      <c r="C115" s="191"/>
      <c r="D115" s="185" t="s">
        <v>135</v>
      </c>
      <c r="E115" s="192" t="s">
        <v>19</v>
      </c>
      <c r="F115" s="193" t="s">
        <v>173</v>
      </c>
      <c r="G115" s="191"/>
      <c r="H115" s="194">
        <v>8.8000000000000007</v>
      </c>
      <c r="I115" s="195"/>
      <c r="J115" s="191"/>
      <c r="K115" s="191"/>
      <c r="L115" s="196"/>
      <c r="M115" s="197"/>
      <c r="N115" s="198"/>
      <c r="O115" s="198"/>
      <c r="P115" s="198"/>
      <c r="Q115" s="198"/>
      <c r="R115" s="198"/>
      <c r="S115" s="198"/>
      <c r="T115" s="199"/>
      <c r="AT115" s="200" t="s">
        <v>135</v>
      </c>
      <c r="AU115" s="200" t="s">
        <v>82</v>
      </c>
      <c r="AV115" s="13" t="s">
        <v>82</v>
      </c>
      <c r="AW115" s="13" t="s">
        <v>33</v>
      </c>
      <c r="AX115" s="13" t="s">
        <v>71</v>
      </c>
      <c r="AY115" s="200" t="s">
        <v>124</v>
      </c>
    </row>
    <row r="116" spans="1:65" s="2" customFormat="1" ht="13.8" customHeight="1">
      <c r="A116" s="33"/>
      <c r="B116" s="34"/>
      <c r="C116" s="172" t="s">
        <v>174</v>
      </c>
      <c r="D116" s="172" t="s">
        <v>126</v>
      </c>
      <c r="E116" s="173" t="s">
        <v>175</v>
      </c>
      <c r="F116" s="174" t="s">
        <v>176</v>
      </c>
      <c r="G116" s="175" t="s">
        <v>161</v>
      </c>
      <c r="H116" s="176">
        <v>20</v>
      </c>
      <c r="I116" s="177"/>
      <c r="J116" s="178">
        <f>ROUND(I116*H116,2)</f>
        <v>0</v>
      </c>
      <c r="K116" s="174" t="s">
        <v>130</v>
      </c>
      <c r="L116" s="38"/>
      <c r="M116" s="179" t="s">
        <v>19</v>
      </c>
      <c r="N116" s="180" t="s">
        <v>42</v>
      </c>
      <c r="O116" s="63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3" t="s">
        <v>131</v>
      </c>
      <c r="AT116" s="183" t="s">
        <v>126</v>
      </c>
      <c r="AU116" s="183" t="s">
        <v>82</v>
      </c>
      <c r="AY116" s="16" t="s">
        <v>124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6" t="s">
        <v>79</v>
      </c>
      <c r="BK116" s="184">
        <f>ROUND(I116*H116,2)</f>
        <v>0</v>
      </c>
      <c r="BL116" s="16" t="s">
        <v>131</v>
      </c>
      <c r="BM116" s="183" t="s">
        <v>177</v>
      </c>
    </row>
    <row r="117" spans="1:65" s="2" customFormat="1" ht="19.2">
      <c r="A117" s="33"/>
      <c r="B117" s="34"/>
      <c r="C117" s="35"/>
      <c r="D117" s="185" t="s">
        <v>133</v>
      </c>
      <c r="E117" s="35"/>
      <c r="F117" s="186" t="s">
        <v>178</v>
      </c>
      <c r="G117" s="35"/>
      <c r="H117" s="35"/>
      <c r="I117" s="187"/>
      <c r="J117" s="35"/>
      <c r="K117" s="35"/>
      <c r="L117" s="38"/>
      <c r="M117" s="188"/>
      <c r="N117" s="189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133</v>
      </c>
      <c r="AU117" s="16" t="s">
        <v>82</v>
      </c>
    </row>
    <row r="118" spans="1:65" s="13" customFormat="1">
      <c r="B118" s="190"/>
      <c r="C118" s="191"/>
      <c r="D118" s="185" t="s">
        <v>135</v>
      </c>
      <c r="E118" s="192" t="s">
        <v>19</v>
      </c>
      <c r="F118" s="193" t="s">
        <v>179</v>
      </c>
      <c r="G118" s="191"/>
      <c r="H118" s="194">
        <v>20</v>
      </c>
      <c r="I118" s="195"/>
      <c r="J118" s="191"/>
      <c r="K118" s="191"/>
      <c r="L118" s="196"/>
      <c r="M118" s="197"/>
      <c r="N118" s="198"/>
      <c r="O118" s="198"/>
      <c r="P118" s="198"/>
      <c r="Q118" s="198"/>
      <c r="R118" s="198"/>
      <c r="S118" s="198"/>
      <c r="T118" s="199"/>
      <c r="AT118" s="200" t="s">
        <v>135</v>
      </c>
      <c r="AU118" s="200" t="s">
        <v>82</v>
      </c>
      <c r="AV118" s="13" t="s">
        <v>82</v>
      </c>
      <c r="AW118" s="13" t="s">
        <v>33</v>
      </c>
      <c r="AX118" s="13" t="s">
        <v>79</v>
      </c>
      <c r="AY118" s="200" t="s">
        <v>124</v>
      </c>
    </row>
    <row r="119" spans="1:65" s="2" customFormat="1" ht="13.8" customHeight="1">
      <c r="A119" s="33"/>
      <c r="B119" s="34"/>
      <c r="C119" s="172" t="s">
        <v>180</v>
      </c>
      <c r="D119" s="172" t="s">
        <v>126</v>
      </c>
      <c r="E119" s="173" t="s">
        <v>181</v>
      </c>
      <c r="F119" s="174" t="s">
        <v>182</v>
      </c>
      <c r="G119" s="175" t="s">
        <v>161</v>
      </c>
      <c r="H119" s="176">
        <v>83</v>
      </c>
      <c r="I119" s="177"/>
      <c r="J119" s="178">
        <f>ROUND(I119*H119,2)</f>
        <v>0</v>
      </c>
      <c r="K119" s="174" t="s">
        <v>130</v>
      </c>
      <c r="L119" s="38"/>
      <c r="M119" s="179" t="s">
        <v>19</v>
      </c>
      <c r="N119" s="180" t="s">
        <v>42</v>
      </c>
      <c r="O119" s="63"/>
      <c r="P119" s="181">
        <f>O119*H119</f>
        <v>0</v>
      </c>
      <c r="Q119" s="181">
        <v>0</v>
      </c>
      <c r="R119" s="181">
        <f>Q119*H119</f>
        <v>0</v>
      </c>
      <c r="S119" s="181">
        <v>0</v>
      </c>
      <c r="T119" s="182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3" t="s">
        <v>131</v>
      </c>
      <c r="AT119" s="183" t="s">
        <v>126</v>
      </c>
      <c r="AU119" s="183" t="s">
        <v>82</v>
      </c>
      <c r="AY119" s="16" t="s">
        <v>124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6" t="s">
        <v>79</v>
      </c>
      <c r="BK119" s="184">
        <f>ROUND(I119*H119,2)</f>
        <v>0</v>
      </c>
      <c r="BL119" s="16" t="s">
        <v>131</v>
      </c>
      <c r="BM119" s="183" t="s">
        <v>183</v>
      </c>
    </row>
    <row r="120" spans="1:65" s="2" customFormat="1" ht="19.2">
      <c r="A120" s="33"/>
      <c r="B120" s="34"/>
      <c r="C120" s="35"/>
      <c r="D120" s="185" t="s">
        <v>133</v>
      </c>
      <c r="E120" s="35"/>
      <c r="F120" s="186" t="s">
        <v>184</v>
      </c>
      <c r="G120" s="35"/>
      <c r="H120" s="35"/>
      <c r="I120" s="187"/>
      <c r="J120" s="35"/>
      <c r="K120" s="35"/>
      <c r="L120" s="38"/>
      <c r="M120" s="188"/>
      <c r="N120" s="189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133</v>
      </c>
      <c r="AU120" s="16" t="s">
        <v>82</v>
      </c>
    </row>
    <row r="121" spans="1:65" s="13" customFormat="1">
      <c r="B121" s="190"/>
      <c r="C121" s="191"/>
      <c r="D121" s="185" t="s">
        <v>135</v>
      </c>
      <c r="E121" s="192" t="s">
        <v>19</v>
      </c>
      <c r="F121" s="193" t="s">
        <v>185</v>
      </c>
      <c r="G121" s="191"/>
      <c r="H121" s="194">
        <v>83</v>
      </c>
      <c r="I121" s="195"/>
      <c r="J121" s="191"/>
      <c r="K121" s="191"/>
      <c r="L121" s="196"/>
      <c r="M121" s="197"/>
      <c r="N121" s="198"/>
      <c r="O121" s="198"/>
      <c r="P121" s="198"/>
      <c r="Q121" s="198"/>
      <c r="R121" s="198"/>
      <c r="S121" s="198"/>
      <c r="T121" s="199"/>
      <c r="AT121" s="200" t="s">
        <v>135</v>
      </c>
      <c r="AU121" s="200" t="s">
        <v>82</v>
      </c>
      <c r="AV121" s="13" t="s">
        <v>82</v>
      </c>
      <c r="AW121" s="13" t="s">
        <v>33</v>
      </c>
      <c r="AX121" s="13" t="s">
        <v>79</v>
      </c>
      <c r="AY121" s="200" t="s">
        <v>124</v>
      </c>
    </row>
    <row r="122" spans="1:65" s="2" customFormat="1" ht="13.8" customHeight="1">
      <c r="A122" s="33"/>
      <c r="B122" s="34"/>
      <c r="C122" s="172" t="s">
        <v>186</v>
      </c>
      <c r="D122" s="172" t="s">
        <v>126</v>
      </c>
      <c r="E122" s="173" t="s">
        <v>187</v>
      </c>
      <c r="F122" s="174" t="s">
        <v>188</v>
      </c>
      <c r="G122" s="175" t="s">
        <v>161</v>
      </c>
      <c r="H122" s="176">
        <v>10</v>
      </c>
      <c r="I122" s="177"/>
      <c r="J122" s="178">
        <f>ROUND(I122*H122,2)</f>
        <v>0</v>
      </c>
      <c r="K122" s="174" t="s">
        <v>130</v>
      </c>
      <c r="L122" s="38"/>
      <c r="M122" s="179" t="s">
        <v>19</v>
      </c>
      <c r="N122" s="180" t="s">
        <v>42</v>
      </c>
      <c r="O122" s="63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3" t="s">
        <v>131</v>
      </c>
      <c r="AT122" s="183" t="s">
        <v>126</v>
      </c>
      <c r="AU122" s="183" t="s">
        <v>82</v>
      </c>
      <c r="AY122" s="16" t="s">
        <v>124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6" t="s">
        <v>79</v>
      </c>
      <c r="BK122" s="184">
        <f>ROUND(I122*H122,2)</f>
        <v>0</v>
      </c>
      <c r="BL122" s="16" t="s">
        <v>131</v>
      </c>
      <c r="BM122" s="183" t="s">
        <v>189</v>
      </c>
    </row>
    <row r="123" spans="1:65" s="2" customFormat="1" ht="19.2">
      <c r="A123" s="33"/>
      <c r="B123" s="34"/>
      <c r="C123" s="35"/>
      <c r="D123" s="185" t="s">
        <v>133</v>
      </c>
      <c r="E123" s="35"/>
      <c r="F123" s="186" t="s">
        <v>190</v>
      </c>
      <c r="G123" s="35"/>
      <c r="H123" s="35"/>
      <c r="I123" s="187"/>
      <c r="J123" s="35"/>
      <c r="K123" s="35"/>
      <c r="L123" s="38"/>
      <c r="M123" s="188"/>
      <c r="N123" s="189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133</v>
      </c>
      <c r="AU123" s="16" t="s">
        <v>82</v>
      </c>
    </row>
    <row r="124" spans="1:65" s="13" customFormat="1">
      <c r="B124" s="190"/>
      <c r="C124" s="191"/>
      <c r="D124" s="185" t="s">
        <v>135</v>
      </c>
      <c r="E124" s="192" t="s">
        <v>19</v>
      </c>
      <c r="F124" s="193" t="s">
        <v>191</v>
      </c>
      <c r="G124" s="191"/>
      <c r="H124" s="194">
        <v>10</v>
      </c>
      <c r="I124" s="195"/>
      <c r="J124" s="191"/>
      <c r="K124" s="191"/>
      <c r="L124" s="196"/>
      <c r="M124" s="197"/>
      <c r="N124" s="198"/>
      <c r="O124" s="198"/>
      <c r="P124" s="198"/>
      <c r="Q124" s="198"/>
      <c r="R124" s="198"/>
      <c r="S124" s="198"/>
      <c r="T124" s="199"/>
      <c r="AT124" s="200" t="s">
        <v>135</v>
      </c>
      <c r="AU124" s="200" t="s">
        <v>82</v>
      </c>
      <c r="AV124" s="13" t="s">
        <v>82</v>
      </c>
      <c r="AW124" s="13" t="s">
        <v>33</v>
      </c>
      <c r="AX124" s="13" t="s">
        <v>79</v>
      </c>
      <c r="AY124" s="200" t="s">
        <v>124</v>
      </c>
    </row>
    <row r="125" spans="1:65" s="2" customFormat="1" ht="13.8" customHeight="1">
      <c r="A125" s="33"/>
      <c r="B125" s="34"/>
      <c r="C125" s="172" t="s">
        <v>192</v>
      </c>
      <c r="D125" s="172" t="s">
        <v>126</v>
      </c>
      <c r="E125" s="173" t="s">
        <v>193</v>
      </c>
      <c r="F125" s="174" t="s">
        <v>194</v>
      </c>
      <c r="G125" s="175" t="s">
        <v>161</v>
      </c>
      <c r="H125" s="176">
        <v>754.8</v>
      </c>
      <c r="I125" s="177"/>
      <c r="J125" s="178">
        <f>ROUND(I125*H125,2)</f>
        <v>0</v>
      </c>
      <c r="K125" s="174" t="s">
        <v>130</v>
      </c>
      <c r="L125" s="38"/>
      <c r="M125" s="179" t="s">
        <v>19</v>
      </c>
      <c r="N125" s="180" t="s">
        <v>42</v>
      </c>
      <c r="O125" s="63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3" t="s">
        <v>131</v>
      </c>
      <c r="AT125" s="183" t="s">
        <v>126</v>
      </c>
      <c r="AU125" s="183" t="s">
        <v>82</v>
      </c>
      <c r="AY125" s="16" t="s">
        <v>124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6" t="s">
        <v>79</v>
      </c>
      <c r="BK125" s="184">
        <f>ROUND(I125*H125,2)</f>
        <v>0</v>
      </c>
      <c r="BL125" s="16" t="s">
        <v>131</v>
      </c>
      <c r="BM125" s="183" t="s">
        <v>195</v>
      </c>
    </row>
    <row r="126" spans="1:65" s="2" customFormat="1" ht="19.2">
      <c r="A126" s="33"/>
      <c r="B126" s="34"/>
      <c r="C126" s="35"/>
      <c r="D126" s="185" t="s">
        <v>133</v>
      </c>
      <c r="E126" s="35"/>
      <c r="F126" s="186" t="s">
        <v>196</v>
      </c>
      <c r="G126" s="35"/>
      <c r="H126" s="35"/>
      <c r="I126" s="187"/>
      <c r="J126" s="35"/>
      <c r="K126" s="35"/>
      <c r="L126" s="38"/>
      <c r="M126" s="188"/>
      <c r="N126" s="189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133</v>
      </c>
      <c r="AU126" s="16" t="s">
        <v>82</v>
      </c>
    </row>
    <row r="127" spans="1:65" s="13" customFormat="1">
      <c r="B127" s="190"/>
      <c r="C127" s="191"/>
      <c r="D127" s="185" t="s">
        <v>135</v>
      </c>
      <c r="E127" s="192" t="s">
        <v>19</v>
      </c>
      <c r="F127" s="193" t="s">
        <v>197</v>
      </c>
      <c r="G127" s="191"/>
      <c r="H127" s="194">
        <v>367.8</v>
      </c>
      <c r="I127" s="195"/>
      <c r="J127" s="191"/>
      <c r="K127" s="191"/>
      <c r="L127" s="196"/>
      <c r="M127" s="197"/>
      <c r="N127" s="198"/>
      <c r="O127" s="198"/>
      <c r="P127" s="198"/>
      <c r="Q127" s="198"/>
      <c r="R127" s="198"/>
      <c r="S127" s="198"/>
      <c r="T127" s="199"/>
      <c r="AT127" s="200" t="s">
        <v>135</v>
      </c>
      <c r="AU127" s="200" t="s">
        <v>82</v>
      </c>
      <c r="AV127" s="13" t="s">
        <v>82</v>
      </c>
      <c r="AW127" s="13" t="s">
        <v>33</v>
      </c>
      <c r="AX127" s="13" t="s">
        <v>71</v>
      </c>
      <c r="AY127" s="200" t="s">
        <v>124</v>
      </c>
    </row>
    <row r="128" spans="1:65" s="13" customFormat="1">
      <c r="B128" s="190"/>
      <c r="C128" s="191"/>
      <c r="D128" s="185" t="s">
        <v>135</v>
      </c>
      <c r="E128" s="192" t="s">
        <v>19</v>
      </c>
      <c r="F128" s="193" t="s">
        <v>198</v>
      </c>
      <c r="G128" s="191"/>
      <c r="H128" s="194">
        <v>387</v>
      </c>
      <c r="I128" s="195"/>
      <c r="J128" s="191"/>
      <c r="K128" s="191"/>
      <c r="L128" s="196"/>
      <c r="M128" s="197"/>
      <c r="N128" s="198"/>
      <c r="O128" s="198"/>
      <c r="P128" s="198"/>
      <c r="Q128" s="198"/>
      <c r="R128" s="198"/>
      <c r="S128" s="198"/>
      <c r="T128" s="199"/>
      <c r="AT128" s="200" t="s">
        <v>135</v>
      </c>
      <c r="AU128" s="200" t="s">
        <v>82</v>
      </c>
      <c r="AV128" s="13" t="s">
        <v>82</v>
      </c>
      <c r="AW128" s="13" t="s">
        <v>33</v>
      </c>
      <c r="AX128" s="13" t="s">
        <v>71</v>
      </c>
      <c r="AY128" s="200" t="s">
        <v>124</v>
      </c>
    </row>
    <row r="129" spans="1:65" s="2" customFormat="1" ht="13.8" customHeight="1">
      <c r="A129" s="33"/>
      <c r="B129" s="34"/>
      <c r="C129" s="172" t="s">
        <v>199</v>
      </c>
      <c r="D129" s="172" t="s">
        <v>126</v>
      </c>
      <c r="E129" s="173" t="s">
        <v>200</v>
      </c>
      <c r="F129" s="174" t="s">
        <v>201</v>
      </c>
      <c r="G129" s="175" t="s">
        <v>161</v>
      </c>
      <c r="H129" s="176">
        <v>295.5</v>
      </c>
      <c r="I129" s="177"/>
      <c r="J129" s="178">
        <f>ROUND(I129*H129,2)</f>
        <v>0</v>
      </c>
      <c r="K129" s="174" t="s">
        <v>130</v>
      </c>
      <c r="L129" s="38"/>
      <c r="M129" s="179" t="s">
        <v>19</v>
      </c>
      <c r="N129" s="180" t="s">
        <v>42</v>
      </c>
      <c r="O129" s="63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3" t="s">
        <v>131</v>
      </c>
      <c r="AT129" s="183" t="s">
        <v>126</v>
      </c>
      <c r="AU129" s="183" t="s">
        <v>82</v>
      </c>
      <c r="AY129" s="16" t="s">
        <v>124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6" t="s">
        <v>79</v>
      </c>
      <c r="BK129" s="184">
        <f>ROUND(I129*H129,2)</f>
        <v>0</v>
      </c>
      <c r="BL129" s="16" t="s">
        <v>131</v>
      </c>
      <c r="BM129" s="183" t="s">
        <v>202</v>
      </c>
    </row>
    <row r="130" spans="1:65" s="2" customFormat="1" ht="19.2">
      <c r="A130" s="33"/>
      <c r="B130" s="34"/>
      <c r="C130" s="35"/>
      <c r="D130" s="185" t="s">
        <v>133</v>
      </c>
      <c r="E130" s="35"/>
      <c r="F130" s="186" t="s">
        <v>203</v>
      </c>
      <c r="G130" s="35"/>
      <c r="H130" s="35"/>
      <c r="I130" s="187"/>
      <c r="J130" s="35"/>
      <c r="K130" s="35"/>
      <c r="L130" s="38"/>
      <c r="M130" s="188"/>
      <c r="N130" s="189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133</v>
      </c>
      <c r="AU130" s="16" t="s">
        <v>82</v>
      </c>
    </row>
    <row r="131" spans="1:65" s="13" customFormat="1">
      <c r="B131" s="190"/>
      <c r="C131" s="191"/>
      <c r="D131" s="185" t="s">
        <v>135</v>
      </c>
      <c r="E131" s="192" t="s">
        <v>19</v>
      </c>
      <c r="F131" s="193" t="s">
        <v>204</v>
      </c>
      <c r="G131" s="191"/>
      <c r="H131" s="194">
        <v>70.099999999999994</v>
      </c>
      <c r="I131" s="195"/>
      <c r="J131" s="191"/>
      <c r="K131" s="191"/>
      <c r="L131" s="196"/>
      <c r="M131" s="197"/>
      <c r="N131" s="198"/>
      <c r="O131" s="198"/>
      <c r="P131" s="198"/>
      <c r="Q131" s="198"/>
      <c r="R131" s="198"/>
      <c r="S131" s="198"/>
      <c r="T131" s="199"/>
      <c r="AT131" s="200" t="s">
        <v>135</v>
      </c>
      <c r="AU131" s="200" t="s">
        <v>82</v>
      </c>
      <c r="AV131" s="13" t="s">
        <v>82</v>
      </c>
      <c r="AW131" s="13" t="s">
        <v>33</v>
      </c>
      <c r="AX131" s="13" t="s">
        <v>71</v>
      </c>
      <c r="AY131" s="200" t="s">
        <v>124</v>
      </c>
    </row>
    <row r="132" spans="1:65" s="13" customFormat="1">
      <c r="B132" s="190"/>
      <c r="C132" s="191"/>
      <c r="D132" s="185" t="s">
        <v>135</v>
      </c>
      <c r="E132" s="192" t="s">
        <v>19</v>
      </c>
      <c r="F132" s="193" t="s">
        <v>205</v>
      </c>
      <c r="G132" s="191"/>
      <c r="H132" s="194">
        <v>225.4</v>
      </c>
      <c r="I132" s="195"/>
      <c r="J132" s="191"/>
      <c r="K132" s="191"/>
      <c r="L132" s="196"/>
      <c r="M132" s="197"/>
      <c r="N132" s="198"/>
      <c r="O132" s="198"/>
      <c r="P132" s="198"/>
      <c r="Q132" s="198"/>
      <c r="R132" s="198"/>
      <c r="S132" s="198"/>
      <c r="T132" s="199"/>
      <c r="AT132" s="200" t="s">
        <v>135</v>
      </c>
      <c r="AU132" s="200" t="s">
        <v>82</v>
      </c>
      <c r="AV132" s="13" t="s">
        <v>82</v>
      </c>
      <c r="AW132" s="13" t="s">
        <v>33</v>
      </c>
      <c r="AX132" s="13" t="s">
        <v>71</v>
      </c>
      <c r="AY132" s="200" t="s">
        <v>124</v>
      </c>
    </row>
    <row r="133" spans="1:65" s="2" customFormat="1" ht="22.2" customHeight="1">
      <c r="A133" s="33"/>
      <c r="B133" s="34"/>
      <c r="C133" s="172" t="s">
        <v>206</v>
      </c>
      <c r="D133" s="172" t="s">
        <v>126</v>
      </c>
      <c r="E133" s="173" t="s">
        <v>207</v>
      </c>
      <c r="F133" s="174" t="s">
        <v>208</v>
      </c>
      <c r="G133" s="175" t="s">
        <v>161</v>
      </c>
      <c r="H133" s="176">
        <v>2659.5</v>
      </c>
      <c r="I133" s="177"/>
      <c r="J133" s="178">
        <f>ROUND(I133*H133,2)</f>
        <v>0</v>
      </c>
      <c r="K133" s="174" t="s">
        <v>130</v>
      </c>
      <c r="L133" s="38"/>
      <c r="M133" s="179" t="s">
        <v>19</v>
      </c>
      <c r="N133" s="180" t="s">
        <v>42</v>
      </c>
      <c r="O133" s="63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3" t="s">
        <v>131</v>
      </c>
      <c r="AT133" s="183" t="s">
        <v>126</v>
      </c>
      <c r="AU133" s="183" t="s">
        <v>82</v>
      </c>
      <c r="AY133" s="16" t="s">
        <v>124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6" t="s">
        <v>79</v>
      </c>
      <c r="BK133" s="184">
        <f>ROUND(I133*H133,2)</f>
        <v>0</v>
      </c>
      <c r="BL133" s="16" t="s">
        <v>131</v>
      </c>
      <c r="BM133" s="183" t="s">
        <v>209</v>
      </c>
    </row>
    <row r="134" spans="1:65" s="2" customFormat="1" ht="19.2">
      <c r="A134" s="33"/>
      <c r="B134" s="34"/>
      <c r="C134" s="35"/>
      <c r="D134" s="185" t="s">
        <v>133</v>
      </c>
      <c r="E134" s="35"/>
      <c r="F134" s="186" t="s">
        <v>210</v>
      </c>
      <c r="G134" s="35"/>
      <c r="H134" s="35"/>
      <c r="I134" s="187"/>
      <c r="J134" s="35"/>
      <c r="K134" s="35"/>
      <c r="L134" s="38"/>
      <c r="M134" s="188"/>
      <c r="N134" s="189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133</v>
      </c>
      <c r="AU134" s="16" t="s">
        <v>82</v>
      </c>
    </row>
    <row r="135" spans="1:65" s="13" customFormat="1">
      <c r="B135" s="190"/>
      <c r="C135" s="191"/>
      <c r="D135" s="185" t="s">
        <v>135</v>
      </c>
      <c r="E135" s="192" t="s">
        <v>19</v>
      </c>
      <c r="F135" s="193" t="s">
        <v>211</v>
      </c>
      <c r="G135" s="191"/>
      <c r="H135" s="194">
        <v>2659.5</v>
      </c>
      <c r="I135" s="195"/>
      <c r="J135" s="191"/>
      <c r="K135" s="191"/>
      <c r="L135" s="196"/>
      <c r="M135" s="197"/>
      <c r="N135" s="198"/>
      <c r="O135" s="198"/>
      <c r="P135" s="198"/>
      <c r="Q135" s="198"/>
      <c r="R135" s="198"/>
      <c r="S135" s="198"/>
      <c r="T135" s="199"/>
      <c r="AT135" s="200" t="s">
        <v>135</v>
      </c>
      <c r="AU135" s="200" t="s">
        <v>82</v>
      </c>
      <c r="AV135" s="13" t="s">
        <v>82</v>
      </c>
      <c r="AW135" s="13" t="s">
        <v>33</v>
      </c>
      <c r="AX135" s="13" t="s">
        <v>79</v>
      </c>
      <c r="AY135" s="200" t="s">
        <v>124</v>
      </c>
    </row>
    <row r="136" spans="1:65" s="2" customFormat="1" ht="13.8" customHeight="1">
      <c r="A136" s="33"/>
      <c r="B136" s="34"/>
      <c r="C136" s="172" t="s">
        <v>212</v>
      </c>
      <c r="D136" s="172" t="s">
        <v>126</v>
      </c>
      <c r="E136" s="173" t="s">
        <v>213</v>
      </c>
      <c r="F136" s="174" t="s">
        <v>214</v>
      </c>
      <c r="G136" s="175" t="s">
        <v>161</v>
      </c>
      <c r="H136" s="176">
        <v>367.78</v>
      </c>
      <c r="I136" s="177"/>
      <c r="J136" s="178">
        <f>ROUND(I136*H136,2)</f>
        <v>0</v>
      </c>
      <c r="K136" s="174" t="s">
        <v>130</v>
      </c>
      <c r="L136" s="38"/>
      <c r="M136" s="179" t="s">
        <v>19</v>
      </c>
      <c r="N136" s="180" t="s">
        <v>42</v>
      </c>
      <c r="O136" s="63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3" t="s">
        <v>131</v>
      </c>
      <c r="AT136" s="183" t="s">
        <v>126</v>
      </c>
      <c r="AU136" s="183" t="s">
        <v>82</v>
      </c>
      <c r="AY136" s="16" t="s">
        <v>124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6" t="s">
        <v>79</v>
      </c>
      <c r="BK136" s="184">
        <f>ROUND(I136*H136,2)</f>
        <v>0</v>
      </c>
      <c r="BL136" s="16" t="s">
        <v>131</v>
      </c>
      <c r="BM136" s="183" t="s">
        <v>215</v>
      </c>
    </row>
    <row r="137" spans="1:65" s="2" customFormat="1" ht="19.2">
      <c r="A137" s="33"/>
      <c r="B137" s="34"/>
      <c r="C137" s="35"/>
      <c r="D137" s="185" t="s">
        <v>133</v>
      </c>
      <c r="E137" s="35"/>
      <c r="F137" s="186" t="s">
        <v>216</v>
      </c>
      <c r="G137" s="35"/>
      <c r="H137" s="35"/>
      <c r="I137" s="187"/>
      <c r="J137" s="35"/>
      <c r="K137" s="35"/>
      <c r="L137" s="38"/>
      <c r="M137" s="188"/>
      <c r="N137" s="189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133</v>
      </c>
      <c r="AU137" s="16" t="s">
        <v>82</v>
      </c>
    </row>
    <row r="138" spans="1:65" s="13" customFormat="1">
      <c r="B138" s="190"/>
      <c r="C138" s="191"/>
      <c r="D138" s="185" t="s">
        <v>135</v>
      </c>
      <c r="E138" s="192" t="s">
        <v>19</v>
      </c>
      <c r="F138" s="193" t="s">
        <v>217</v>
      </c>
      <c r="G138" s="191"/>
      <c r="H138" s="194">
        <v>367.78</v>
      </c>
      <c r="I138" s="195"/>
      <c r="J138" s="191"/>
      <c r="K138" s="191"/>
      <c r="L138" s="196"/>
      <c r="M138" s="197"/>
      <c r="N138" s="198"/>
      <c r="O138" s="198"/>
      <c r="P138" s="198"/>
      <c r="Q138" s="198"/>
      <c r="R138" s="198"/>
      <c r="S138" s="198"/>
      <c r="T138" s="199"/>
      <c r="AT138" s="200" t="s">
        <v>135</v>
      </c>
      <c r="AU138" s="200" t="s">
        <v>82</v>
      </c>
      <c r="AV138" s="13" t="s">
        <v>82</v>
      </c>
      <c r="AW138" s="13" t="s">
        <v>33</v>
      </c>
      <c r="AX138" s="13" t="s">
        <v>79</v>
      </c>
      <c r="AY138" s="200" t="s">
        <v>124</v>
      </c>
    </row>
    <row r="139" spans="1:65" s="2" customFormat="1" ht="13.8" customHeight="1">
      <c r="A139" s="33"/>
      <c r="B139" s="34"/>
      <c r="C139" s="172" t="s">
        <v>218</v>
      </c>
      <c r="D139" s="172" t="s">
        <v>126</v>
      </c>
      <c r="E139" s="173" t="s">
        <v>219</v>
      </c>
      <c r="F139" s="174" t="s">
        <v>220</v>
      </c>
      <c r="G139" s="175" t="s">
        <v>161</v>
      </c>
      <c r="H139" s="176">
        <v>135.19999999999999</v>
      </c>
      <c r="I139" s="177"/>
      <c r="J139" s="178">
        <f>ROUND(I139*H139,2)</f>
        <v>0</v>
      </c>
      <c r="K139" s="174" t="s">
        <v>130</v>
      </c>
      <c r="L139" s="38"/>
      <c r="M139" s="179" t="s">
        <v>19</v>
      </c>
      <c r="N139" s="180" t="s">
        <v>42</v>
      </c>
      <c r="O139" s="63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3" t="s">
        <v>131</v>
      </c>
      <c r="AT139" s="183" t="s">
        <v>126</v>
      </c>
      <c r="AU139" s="183" t="s">
        <v>82</v>
      </c>
      <c r="AY139" s="16" t="s">
        <v>124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6" t="s">
        <v>79</v>
      </c>
      <c r="BK139" s="184">
        <f>ROUND(I139*H139,2)</f>
        <v>0</v>
      </c>
      <c r="BL139" s="16" t="s">
        <v>131</v>
      </c>
      <c r="BM139" s="183" t="s">
        <v>221</v>
      </c>
    </row>
    <row r="140" spans="1:65" s="2" customFormat="1" ht="19.2">
      <c r="A140" s="33"/>
      <c r="B140" s="34"/>
      <c r="C140" s="35"/>
      <c r="D140" s="185" t="s">
        <v>133</v>
      </c>
      <c r="E140" s="35"/>
      <c r="F140" s="186" t="s">
        <v>222</v>
      </c>
      <c r="G140" s="35"/>
      <c r="H140" s="35"/>
      <c r="I140" s="187"/>
      <c r="J140" s="35"/>
      <c r="K140" s="35"/>
      <c r="L140" s="38"/>
      <c r="M140" s="188"/>
      <c r="N140" s="189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133</v>
      </c>
      <c r="AU140" s="16" t="s">
        <v>82</v>
      </c>
    </row>
    <row r="141" spans="1:65" s="13" customFormat="1">
      <c r="B141" s="190"/>
      <c r="C141" s="191"/>
      <c r="D141" s="185" t="s">
        <v>135</v>
      </c>
      <c r="E141" s="192" t="s">
        <v>19</v>
      </c>
      <c r="F141" s="193" t="s">
        <v>223</v>
      </c>
      <c r="G141" s="191"/>
      <c r="H141" s="194">
        <v>31.5</v>
      </c>
      <c r="I141" s="195"/>
      <c r="J141" s="191"/>
      <c r="K141" s="191"/>
      <c r="L141" s="196"/>
      <c r="M141" s="197"/>
      <c r="N141" s="198"/>
      <c r="O141" s="198"/>
      <c r="P141" s="198"/>
      <c r="Q141" s="198"/>
      <c r="R141" s="198"/>
      <c r="S141" s="198"/>
      <c r="T141" s="199"/>
      <c r="AT141" s="200" t="s">
        <v>135</v>
      </c>
      <c r="AU141" s="200" t="s">
        <v>82</v>
      </c>
      <c r="AV141" s="13" t="s">
        <v>82</v>
      </c>
      <c r="AW141" s="13" t="s">
        <v>33</v>
      </c>
      <c r="AX141" s="13" t="s">
        <v>71</v>
      </c>
      <c r="AY141" s="200" t="s">
        <v>124</v>
      </c>
    </row>
    <row r="142" spans="1:65" s="13" customFormat="1">
      <c r="B142" s="190"/>
      <c r="C142" s="191"/>
      <c r="D142" s="185" t="s">
        <v>135</v>
      </c>
      <c r="E142" s="192" t="s">
        <v>19</v>
      </c>
      <c r="F142" s="193" t="s">
        <v>224</v>
      </c>
      <c r="G142" s="191"/>
      <c r="H142" s="194">
        <v>103.7</v>
      </c>
      <c r="I142" s="195"/>
      <c r="J142" s="191"/>
      <c r="K142" s="191"/>
      <c r="L142" s="196"/>
      <c r="M142" s="197"/>
      <c r="N142" s="198"/>
      <c r="O142" s="198"/>
      <c r="P142" s="198"/>
      <c r="Q142" s="198"/>
      <c r="R142" s="198"/>
      <c r="S142" s="198"/>
      <c r="T142" s="199"/>
      <c r="AT142" s="200" t="s">
        <v>135</v>
      </c>
      <c r="AU142" s="200" t="s">
        <v>82</v>
      </c>
      <c r="AV142" s="13" t="s">
        <v>82</v>
      </c>
      <c r="AW142" s="13" t="s">
        <v>33</v>
      </c>
      <c r="AX142" s="13" t="s">
        <v>71</v>
      </c>
      <c r="AY142" s="200" t="s">
        <v>124</v>
      </c>
    </row>
    <row r="143" spans="1:65" s="2" customFormat="1" ht="13.8" customHeight="1">
      <c r="A143" s="33"/>
      <c r="B143" s="34"/>
      <c r="C143" s="172" t="s">
        <v>225</v>
      </c>
      <c r="D143" s="172" t="s">
        <v>126</v>
      </c>
      <c r="E143" s="173" t="s">
        <v>226</v>
      </c>
      <c r="F143" s="174" t="s">
        <v>227</v>
      </c>
      <c r="G143" s="175" t="s">
        <v>228</v>
      </c>
      <c r="H143" s="176">
        <v>531.9</v>
      </c>
      <c r="I143" s="177"/>
      <c r="J143" s="178">
        <f>ROUND(I143*H143,2)</f>
        <v>0</v>
      </c>
      <c r="K143" s="174" t="s">
        <v>130</v>
      </c>
      <c r="L143" s="38"/>
      <c r="M143" s="179" t="s">
        <v>19</v>
      </c>
      <c r="N143" s="180" t="s">
        <v>42</v>
      </c>
      <c r="O143" s="63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3" t="s">
        <v>131</v>
      </c>
      <c r="AT143" s="183" t="s">
        <v>126</v>
      </c>
      <c r="AU143" s="183" t="s">
        <v>82</v>
      </c>
      <c r="AY143" s="16" t="s">
        <v>124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6" t="s">
        <v>79</v>
      </c>
      <c r="BK143" s="184">
        <f>ROUND(I143*H143,2)</f>
        <v>0</v>
      </c>
      <c r="BL143" s="16" t="s">
        <v>131</v>
      </c>
      <c r="BM143" s="183" t="s">
        <v>229</v>
      </c>
    </row>
    <row r="144" spans="1:65" s="2" customFormat="1" ht="19.2">
      <c r="A144" s="33"/>
      <c r="B144" s="34"/>
      <c r="C144" s="35"/>
      <c r="D144" s="185" t="s">
        <v>133</v>
      </c>
      <c r="E144" s="35"/>
      <c r="F144" s="186" t="s">
        <v>230</v>
      </c>
      <c r="G144" s="35"/>
      <c r="H144" s="35"/>
      <c r="I144" s="187"/>
      <c r="J144" s="35"/>
      <c r="K144" s="35"/>
      <c r="L144" s="38"/>
      <c r="M144" s="188"/>
      <c r="N144" s="189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133</v>
      </c>
      <c r="AU144" s="16" t="s">
        <v>82</v>
      </c>
    </row>
    <row r="145" spans="1:65" s="13" customFormat="1">
      <c r="B145" s="190"/>
      <c r="C145" s="191"/>
      <c r="D145" s="185" t="s">
        <v>135</v>
      </c>
      <c r="E145" s="192" t="s">
        <v>19</v>
      </c>
      <c r="F145" s="193" t="s">
        <v>231</v>
      </c>
      <c r="G145" s="191"/>
      <c r="H145" s="194">
        <v>126.18</v>
      </c>
      <c r="I145" s="195"/>
      <c r="J145" s="191"/>
      <c r="K145" s="191"/>
      <c r="L145" s="196"/>
      <c r="M145" s="197"/>
      <c r="N145" s="198"/>
      <c r="O145" s="198"/>
      <c r="P145" s="198"/>
      <c r="Q145" s="198"/>
      <c r="R145" s="198"/>
      <c r="S145" s="198"/>
      <c r="T145" s="199"/>
      <c r="AT145" s="200" t="s">
        <v>135</v>
      </c>
      <c r="AU145" s="200" t="s">
        <v>82</v>
      </c>
      <c r="AV145" s="13" t="s">
        <v>82</v>
      </c>
      <c r="AW145" s="13" t="s">
        <v>33</v>
      </c>
      <c r="AX145" s="13" t="s">
        <v>71</v>
      </c>
      <c r="AY145" s="200" t="s">
        <v>124</v>
      </c>
    </row>
    <row r="146" spans="1:65" s="13" customFormat="1">
      <c r="B146" s="190"/>
      <c r="C146" s="191"/>
      <c r="D146" s="185" t="s">
        <v>135</v>
      </c>
      <c r="E146" s="192" t="s">
        <v>19</v>
      </c>
      <c r="F146" s="193" t="s">
        <v>232</v>
      </c>
      <c r="G146" s="191"/>
      <c r="H146" s="194">
        <v>405.72</v>
      </c>
      <c r="I146" s="195"/>
      <c r="J146" s="191"/>
      <c r="K146" s="191"/>
      <c r="L146" s="196"/>
      <c r="M146" s="197"/>
      <c r="N146" s="198"/>
      <c r="O146" s="198"/>
      <c r="P146" s="198"/>
      <c r="Q146" s="198"/>
      <c r="R146" s="198"/>
      <c r="S146" s="198"/>
      <c r="T146" s="199"/>
      <c r="AT146" s="200" t="s">
        <v>135</v>
      </c>
      <c r="AU146" s="200" t="s">
        <v>82</v>
      </c>
      <c r="AV146" s="13" t="s">
        <v>82</v>
      </c>
      <c r="AW146" s="13" t="s">
        <v>33</v>
      </c>
      <c r="AX146" s="13" t="s">
        <v>71</v>
      </c>
      <c r="AY146" s="200" t="s">
        <v>124</v>
      </c>
    </row>
    <row r="147" spans="1:65" s="2" customFormat="1" ht="13.8" customHeight="1">
      <c r="A147" s="33"/>
      <c r="B147" s="34"/>
      <c r="C147" s="172" t="s">
        <v>8</v>
      </c>
      <c r="D147" s="172" t="s">
        <v>126</v>
      </c>
      <c r="E147" s="173" t="s">
        <v>233</v>
      </c>
      <c r="F147" s="174" t="s">
        <v>234</v>
      </c>
      <c r="G147" s="175" t="s">
        <v>161</v>
      </c>
      <c r="H147" s="176">
        <v>295.5</v>
      </c>
      <c r="I147" s="177"/>
      <c r="J147" s="178">
        <f>ROUND(I147*H147,2)</f>
        <v>0</v>
      </c>
      <c r="K147" s="174" t="s">
        <v>130</v>
      </c>
      <c r="L147" s="38"/>
      <c r="M147" s="179" t="s">
        <v>19</v>
      </c>
      <c r="N147" s="180" t="s">
        <v>42</v>
      </c>
      <c r="O147" s="63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3" t="s">
        <v>131</v>
      </c>
      <c r="AT147" s="183" t="s">
        <v>126</v>
      </c>
      <c r="AU147" s="183" t="s">
        <v>82</v>
      </c>
      <c r="AY147" s="16" t="s">
        <v>124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6" t="s">
        <v>79</v>
      </c>
      <c r="BK147" s="184">
        <f>ROUND(I147*H147,2)</f>
        <v>0</v>
      </c>
      <c r="BL147" s="16" t="s">
        <v>131</v>
      </c>
      <c r="BM147" s="183" t="s">
        <v>235</v>
      </c>
    </row>
    <row r="148" spans="1:65" s="2" customFormat="1">
      <c r="A148" s="33"/>
      <c r="B148" s="34"/>
      <c r="C148" s="35"/>
      <c r="D148" s="185" t="s">
        <v>133</v>
      </c>
      <c r="E148" s="35"/>
      <c r="F148" s="186" t="s">
        <v>236</v>
      </c>
      <c r="G148" s="35"/>
      <c r="H148" s="35"/>
      <c r="I148" s="187"/>
      <c r="J148" s="35"/>
      <c r="K148" s="35"/>
      <c r="L148" s="38"/>
      <c r="M148" s="188"/>
      <c r="N148" s="189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133</v>
      </c>
      <c r="AU148" s="16" t="s">
        <v>82</v>
      </c>
    </row>
    <row r="149" spans="1:65" s="13" customFormat="1">
      <c r="B149" s="190"/>
      <c r="C149" s="191"/>
      <c r="D149" s="185" t="s">
        <v>135</v>
      </c>
      <c r="E149" s="192" t="s">
        <v>19</v>
      </c>
      <c r="F149" s="193" t="s">
        <v>237</v>
      </c>
      <c r="G149" s="191"/>
      <c r="H149" s="194">
        <v>70.099999999999994</v>
      </c>
      <c r="I149" s="195"/>
      <c r="J149" s="191"/>
      <c r="K149" s="191"/>
      <c r="L149" s="196"/>
      <c r="M149" s="197"/>
      <c r="N149" s="198"/>
      <c r="O149" s="198"/>
      <c r="P149" s="198"/>
      <c r="Q149" s="198"/>
      <c r="R149" s="198"/>
      <c r="S149" s="198"/>
      <c r="T149" s="199"/>
      <c r="AT149" s="200" t="s">
        <v>135</v>
      </c>
      <c r="AU149" s="200" t="s">
        <v>82</v>
      </c>
      <c r="AV149" s="13" t="s">
        <v>82</v>
      </c>
      <c r="AW149" s="13" t="s">
        <v>33</v>
      </c>
      <c r="AX149" s="13" t="s">
        <v>71</v>
      </c>
      <c r="AY149" s="200" t="s">
        <v>124</v>
      </c>
    </row>
    <row r="150" spans="1:65" s="13" customFormat="1">
      <c r="B150" s="190"/>
      <c r="C150" s="191"/>
      <c r="D150" s="185" t="s">
        <v>135</v>
      </c>
      <c r="E150" s="192" t="s">
        <v>19</v>
      </c>
      <c r="F150" s="193" t="s">
        <v>238</v>
      </c>
      <c r="G150" s="191"/>
      <c r="H150" s="194">
        <v>225.4</v>
      </c>
      <c r="I150" s="195"/>
      <c r="J150" s="191"/>
      <c r="K150" s="191"/>
      <c r="L150" s="196"/>
      <c r="M150" s="197"/>
      <c r="N150" s="198"/>
      <c r="O150" s="198"/>
      <c r="P150" s="198"/>
      <c r="Q150" s="198"/>
      <c r="R150" s="198"/>
      <c r="S150" s="198"/>
      <c r="T150" s="199"/>
      <c r="AT150" s="200" t="s">
        <v>135</v>
      </c>
      <c r="AU150" s="200" t="s">
        <v>82</v>
      </c>
      <c r="AV150" s="13" t="s">
        <v>82</v>
      </c>
      <c r="AW150" s="13" t="s">
        <v>33</v>
      </c>
      <c r="AX150" s="13" t="s">
        <v>71</v>
      </c>
      <c r="AY150" s="200" t="s">
        <v>124</v>
      </c>
    </row>
    <row r="151" spans="1:65" s="2" customFormat="1" ht="13.8" customHeight="1">
      <c r="A151" s="33"/>
      <c r="B151" s="34"/>
      <c r="C151" s="172" t="s">
        <v>239</v>
      </c>
      <c r="D151" s="172" t="s">
        <v>126</v>
      </c>
      <c r="E151" s="173" t="s">
        <v>240</v>
      </c>
      <c r="F151" s="174" t="s">
        <v>241</v>
      </c>
      <c r="G151" s="175" t="s">
        <v>139</v>
      </c>
      <c r="H151" s="176">
        <v>215.7</v>
      </c>
      <c r="I151" s="177"/>
      <c r="J151" s="178">
        <f>ROUND(I151*H151,2)</f>
        <v>0</v>
      </c>
      <c r="K151" s="174" t="s">
        <v>130</v>
      </c>
      <c r="L151" s="38"/>
      <c r="M151" s="179" t="s">
        <v>19</v>
      </c>
      <c r="N151" s="180" t="s">
        <v>42</v>
      </c>
      <c r="O151" s="63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3" t="s">
        <v>131</v>
      </c>
      <c r="AT151" s="183" t="s">
        <v>126</v>
      </c>
      <c r="AU151" s="183" t="s">
        <v>82</v>
      </c>
      <c r="AY151" s="16" t="s">
        <v>124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6" t="s">
        <v>79</v>
      </c>
      <c r="BK151" s="184">
        <f>ROUND(I151*H151,2)</f>
        <v>0</v>
      </c>
      <c r="BL151" s="16" t="s">
        <v>131</v>
      </c>
      <c r="BM151" s="183" t="s">
        <v>242</v>
      </c>
    </row>
    <row r="152" spans="1:65" s="2" customFormat="1" ht="19.2">
      <c r="A152" s="33"/>
      <c r="B152" s="34"/>
      <c r="C152" s="35"/>
      <c r="D152" s="185" t="s">
        <v>133</v>
      </c>
      <c r="E152" s="35"/>
      <c r="F152" s="186" t="s">
        <v>243</v>
      </c>
      <c r="G152" s="35"/>
      <c r="H152" s="35"/>
      <c r="I152" s="187"/>
      <c r="J152" s="35"/>
      <c r="K152" s="35"/>
      <c r="L152" s="38"/>
      <c r="M152" s="188"/>
      <c r="N152" s="189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133</v>
      </c>
      <c r="AU152" s="16" t="s">
        <v>82</v>
      </c>
    </row>
    <row r="153" spans="1:65" s="2" customFormat="1" ht="19.2">
      <c r="A153" s="33"/>
      <c r="B153" s="34"/>
      <c r="C153" s="35"/>
      <c r="D153" s="185" t="s">
        <v>149</v>
      </c>
      <c r="E153" s="35"/>
      <c r="F153" s="201" t="s">
        <v>244</v>
      </c>
      <c r="G153" s="35"/>
      <c r="H153" s="35"/>
      <c r="I153" s="187"/>
      <c r="J153" s="35"/>
      <c r="K153" s="35"/>
      <c r="L153" s="38"/>
      <c r="M153" s="188"/>
      <c r="N153" s="189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149</v>
      </c>
      <c r="AU153" s="16" t="s">
        <v>82</v>
      </c>
    </row>
    <row r="154" spans="1:65" s="13" customFormat="1">
      <c r="B154" s="190"/>
      <c r="C154" s="191"/>
      <c r="D154" s="185" t="s">
        <v>135</v>
      </c>
      <c r="E154" s="192" t="s">
        <v>19</v>
      </c>
      <c r="F154" s="193" t="s">
        <v>245</v>
      </c>
      <c r="G154" s="191"/>
      <c r="H154" s="194">
        <v>215.7</v>
      </c>
      <c r="I154" s="195"/>
      <c r="J154" s="191"/>
      <c r="K154" s="191"/>
      <c r="L154" s="196"/>
      <c r="M154" s="197"/>
      <c r="N154" s="198"/>
      <c r="O154" s="198"/>
      <c r="P154" s="198"/>
      <c r="Q154" s="198"/>
      <c r="R154" s="198"/>
      <c r="S154" s="198"/>
      <c r="T154" s="199"/>
      <c r="AT154" s="200" t="s">
        <v>135</v>
      </c>
      <c r="AU154" s="200" t="s">
        <v>82</v>
      </c>
      <c r="AV154" s="13" t="s">
        <v>82</v>
      </c>
      <c r="AW154" s="13" t="s">
        <v>33</v>
      </c>
      <c r="AX154" s="13" t="s">
        <v>79</v>
      </c>
      <c r="AY154" s="200" t="s">
        <v>124</v>
      </c>
    </row>
    <row r="155" spans="1:65" s="2" customFormat="1" ht="13.8" customHeight="1">
      <c r="A155" s="33"/>
      <c r="B155" s="34"/>
      <c r="C155" s="172" t="s">
        <v>246</v>
      </c>
      <c r="D155" s="172" t="s">
        <v>126</v>
      </c>
      <c r="E155" s="173" t="s">
        <v>247</v>
      </c>
      <c r="F155" s="174" t="s">
        <v>248</v>
      </c>
      <c r="G155" s="175" t="s">
        <v>139</v>
      </c>
      <c r="H155" s="176">
        <v>7548</v>
      </c>
      <c r="I155" s="177"/>
      <c r="J155" s="178">
        <f>ROUND(I155*H155,2)</f>
        <v>0</v>
      </c>
      <c r="K155" s="174" t="s">
        <v>130</v>
      </c>
      <c r="L155" s="38"/>
      <c r="M155" s="179" t="s">
        <v>19</v>
      </c>
      <c r="N155" s="180" t="s">
        <v>42</v>
      </c>
      <c r="O155" s="63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3" t="s">
        <v>131</v>
      </c>
      <c r="AT155" s="183" t="s">
        <v>126</v>
      </c>
      <c r="AU155" s="183" t="s">
        <v>82</v>
      </c>
      <c r="AY155" s="16" t="s">
        <v>124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6" t="s">
        <v>79</v>
      </c>
      <c r="BK155" s="184">
        <f>ROUND(I155*H155,2)</f>
        <v>0</v>
      </c>
      <c r="BL155" s="16" t="s">
        <v>131</v>
      </c>
      <c r="BM155" s="183" t="s">
        <v>249</v>
      </c>
    </row>
    <row r="156" spans="1:65" s="2" customFormat="1">
      <c r="A156" s="33"/>
      <c r="B156" s="34"/>
      <c r="C156" s="35"/>
      <c r="D156" s="185" t="s">
        <v>133</v>
      </c>
      <c r="E156" s="35"/>
      <c r="F156" s="186" t="s">
        <v>250</v>
      </c>
      <c r="G156" s="35"/>
      <c r="H156" s="35"/>
      <c r="I156" s="187"/>
      <c r="J156" s="35"/>
      <c r="K156" s="35"/>
      <c r="L156" s="38"/>
      <c r="M156" s="188"/>
      <c r="N156" s="189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133</v>
      </c>
      <c r="AU156" s="16" t="s">
        <v>82</v>
      </c>
    </row>
    <row r="157" spans="1:65" s="2" customFormat="1" ht="19.2">
      <c r="A157" s="33"/>
      <c r="B157" s="34"/>
      <c r="C157" s="35"/>
      <c r="D157" s="185" t="s">
        <v>149</v>
      </c>
      <c r="E157" s="35"/>
      <c r="F157" s="201" t="s">
        <v>244</v>
      </c>
      <c r="G157" s="35"/>
      <c r="H157" s="35"/>
      <c r="I157" s="187"/>
      <c r="J157" s="35"/>
      <c r="K157" s="35"/>
      <c r="L157" s="38"/>
      <c r="M157" s="188"/>
      <c r="N157" s="189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149</v>
      </c>
      <c r="AU157" s="16" t="s">
        <v>82</v>
      </c>
    </row>
    <row r="158" spans="1:65" s="13" customFormat="1">
      <c r="B158" s="190"/>
      <c r="C158" s="191"/>
      <c r="D158" s="185" t="s">
        <v>135</v>
      </c>
      <c r="E158" s="192" t="s">
        <v>19</v>
      </c>
      <c r="F158" s="193" t="s">
        <v>251</v>
      </c>
      <c r="G158" s="191"/>
      <c r="H158" s="194">
        <v>3678</v>
      </c>
      <c r="I158" s="195"/>
      <c r="J158" s="191"/>
      <c r="K158" s="191"/>
      <c r="L158" s="196"/>
      <c r="M158" s="197"/>
      <c r="N158" s="198"/>
      <c r="O158" s="198"/>
      <c r="P158" s="198"/>
      <c r="Q158" s="198"/>
      <c r="R158" s="198"/>
      <c r="S158" s="198"/>
      <c r="T158" s="199"/>
      <c r="AT158" s="200" t="s">
        <v>135</v>
      </c>
      <c r="AU158" s="200" t="s">
        <v>82</v>
      </c>
      <c r="AV158" s="13" t="s">
        <v>82</v>
      </c>
      <c r="AW158" s="13" t="s">
        <v>33</v>
      </c>
      <c r="AX158" s="13" t="s">
        <v>71</v>
      </c>
      <c r="AY158" s="200" t="s">
        <v>124</v>
      </c>
    </row>
    <row r="159" spans="1:65" s="13" customFormat="1">
      <c r="B159" s="190"/>
      <c r="C159" s="191"/>
      <c r="D159" s="185" t="s">
        <v>135</v>
      </c>
      <c r="E159" s="192" t="s">
        <v>19</v>
      </c>
      <c r="F159" s="193" t="s">
        <v>252</v>
      </c>
      <c r="G159" s="191"/>
      <c r="H159" s="194">
        <v>3870</v>
      </c>
      <c r="I159" s="195"/>
      <c r="J159" s="191"/>
      <c r="K159" s="191"/>
      <c r="L159" s="196"/>
      <c r="M159" s="197"/>
      <c r="N159" s="198"/>
      <c r="O159" s="198"/>
      <c r="P159" s="198"/>
      <c r="Q159" s="198"/>
      <c r="R159" s="198"/>
      <c r="S159" s="198"/>
      <c r="T159" s="199"/>
      <c r="AT159" s="200" t="s">
        <v>135</v>
      </c>
      <c r="AU159" s="200" t="s">
        <v>82</v>
      </c>
      <c r="AV159" s="13" t="s">
        <v>82</v>
      </c>
      <c r="AW159" s="13" t="s">
        <v>33</v>
      </c>
      <c r="AX159" s="13" t="s">
        <v>71</v>
      </c>
      <c r="AY159" s="200" t="s">
        <v>124</v>
      </c>
    </row>
    <row r="160" spans="1:65" s="2" customFormat="1" ht="13.8" customHeight="1">
      <c r="A160" s="33"/>
      <c r="B160" s="34"/>
      <c r="C160" s="172" t="s">
        <v>253</v>
      </c>
      <c r="D160" s="172" t="s">
        <v>126</v>
      </c>
      <c r="E160" s="173" t="s">
        <v>254</v>
      </c>
      <c r="F160" s="174" t="s">
        <v>255</v>
      </c>
      <c r="G160" s="175" t="s">
        <v>139</v>
      </c>
      <c r="H160" s="176">
        <v>215.7</v>
      </c>
      <c r="I160" s="177"/>
      <c r="J160" s="178">
        <f>ROUND(I160*H160,2)</f>
        <v>0</v>
      </c>
      <c r="K160" s="174" t="s">
        <v>130</v>
      </c>
      <c r="L160" s="38"/>
      <c r="M160" s="179" t="s">
        <v>19</v>
      </c>
      <c r="N160" s="180" t="s">
        <v>42</v>
      </c>
      <c r="O160" s="63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3" t="s">
        <v>131</v>
      </c>
      <c r="AT160" s="183" t="s">
        <v>126</v>
      </c>
      <c r="AU160" s="183" t="s">
        <v>82</v>
      </c>
      <c r="AY160" s="16" t="s">
        <v>124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6" t="s">
        <v>79</v>
      </c>
      <c r="BK160" s="184">
        <f>ROUND(I160*H160,2)</f>
        <v>0</v>
      </c>
      <c r="BL160" s="16" t="s">
        <v>131</v>
      </c>
      <c r="BM160" s="183" t="s">
        <v>256</v>
      </c>
    </row>
    <row r="161" spans="1:65" s="2" customFormat="1">
      <c r="A161" s="33"/>
      <c r="B161" s="34"/>
      <c r="C161" s="35"/>
      <c r="D161" s="185" t="s">
        <v>133</v>
      </c>
      <c r="E161" s="35"/>
      <c r="F161" s="186" t="s">
        <v>257</v>
      </c>
      <c r="G161" s="35"/>
      <c r="H161" s="35"/>
      <c r="I161" s="187"/>
      <c r="J161" s="35"/>
      <c r="K161" s="35"/>
      <c r="L161" s="38"/>
      <c r="M161" s="188"/>
      <c r="N161" s="189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133</v>
      </c>
      <c r="AU161" s="16" t="s">
        <v>82</v>
      </c>
    </row>
    <row r="162" spans="1:65" s="13" customFormat="1">
      <c r="B162" s="190"/>
      <c r="C162" s="191"/>
      <c r="D162" s="185" t="s">
        <v>135</v>
      </c>
      <c r="E162" s="192" t="s">
        <v>19</v>
      </c>
      <c r="F162" s="193" t="s">
        <v>245</v>
      </c>
      <c r="G162" s="191"/>
      <c r="H162" s="194">
        <v>215.7</v>
      </c>
      <c r="I162" s="195"/>
      <c r="J162" s="191"/>
      <c r="K162" s="191"/>
      <c r="L162" s="196"/>
      <c r="M162" s="197"/>
      <c r="N162" s="198"/>
      <c r="O162" s="198"/>
      <c r="P162" s="198"/>
      <c r="Q162" s="198"/>
      <c r="R162" s="198"/>
      <c r="S162" s="198"/>
      <c r="T162" s="199"/>
      <c r="AT162" s="200" t="s">
        <v>135</v>
      </c>
      <c r="AU162" s="200" t="s">
        <v>82</v>
      </c>
      <c r="AV162" s="13" t="s">
        <v>82</v>
      </c>
      <c r="AW162" s="13" t="s">
        <v>33</v>
      </c>
      <c r="AX162" s="13" t="s">
        <v>79</v>
      </c>
      <c r="AY162" s="200" t="s">
        <v>124</v>
      </c>
    </row>
    <row r="163" spans="1:65" s="2" customFormat="1" ht="13.8" customHeight="1">
      <c r="A163" s="33"/>
      <c r="B163" s="34"/>
      <c r="C163" s="172" t="s">
        <v>258</v>
      </c>
      <c r="D163" s="172" t="s">
        <v>126</v>
      </c>
      <c r="E163" s="173" t="s">
        <v>259</v>
      </c>
      <c r="F163" s="174" t="s">
        <v>260</v>
      </c>
      <c r="G163" s="175" t="s">
        <v>139</v>
      </c>
      <c r="H163" s="176">
        <v>193.5</v>
      </c>
      <c r="I163" s="177"/>
      <c r="J163" s="178">
        <f>ROUND(I163*H163,2)</f>
        <v>0</v>
      </c>
      <c r="K163" s="174" t="s">
        <v>130</v>
      </c>
      <c r="L163" s="38"/>
      <c r="M163" s="179" t="s">
        <v>19</v>
      </c>
      <c r="N163" s="180" t="s">
        <v>42</v>
      </c>
      <c r="O163" s="63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3" t="s">
        <v>131</v>
      </c>
      <c r="AT163" s="183" t="s">
        <v>126</v>
      </c>
      <c r="AU163" s="183" t="s">
        <v>82</v>
      </c>
      <c r="AY163" s="16" t="s">
        <v>124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6" t="s">
        <v>79</v>
      </c>
      <c r="BK163" s="184">
        <f>ROUND(I163*H163,2)</f>
        <v>0</v>
      </c>
      <c r="BL163" s="16" t="s">
        <v>131</v>
      </c>
      <c r="BM163" s="183" t="s">
        <v>261</v>
      </c>
    </row>
    <row r="164" spans="1:65" s="2" customFormat="1">
      <c r="A164" s="33"/>
      <c r="B164" s="34"/>
      <c r="C164" s="35"/>
      <c r="D164" s="185" t="s">
        <v>133</v>
      </c>
      <c r="E164" s="35"/>
      <c r="F164" s="186" t="s">
        <v>262</v>
      </c>
      <c r="G164" s="35"/>
      <c r="H164" s="35"/>
      <c r="I164" s="187"/>
      <c r="J164" s="35"/>
      <c r="K164" s="35"/>
      <c r="L164" s="38"/>
      <c r="M164" s="188"/>
      <c r="N164" s="189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133</v>
      </c>
      <c r="AU164" s="16" t="s">
        <v>82</v>
      </c>
    </row>
    <row r="165" spans="1:65" s="13" customFormat="1">
      <c r="B165" s="190"/>
      <c r="C165" s="191"/>
      <c r="D165" s="185" t="s">
        <v>135</v>
      </c>
      <c r="E165" s="192" t="s">
        <v>19</v>
      </c>
      <c r="F165" s="193" t="s">
        <v>263</v>
      </c>
      <c r="G165" s="191"/>
      <c r="H165" s="194">
        <v>193.5</v>
      </c>
      <c r="I165" s="195"/>
      <c r="J165" s="191"/>
      <c r="K165" s="191"/>
      <c r="L165" s="196"/>
      <c r="M165" s="197"/>
      <c r="N165" s="198"/>
      <c r="O165" s="198"/>
      <c r="P165" s="198"/>
      <c r="Q165" s="198"/>
      <c r="R165" s="198"/>
      <c r="S165" s="198"/>
      <c r="T165" s="199"/>
      <c r="AT165" s="200" t="s">
        <v>135</v>
      </c>
      <c r="AU165" s="200" t="s">
        <v>82</v>
      </c>
      <c r="AV165" s="13" t="s">
        <v>82</v>
      </c>
      <c r="AW165" s="13" t="s">
        <v>33</v>
      </c>
      <c r="AX165" s="13" t="s">
        <v>79</v>
      </c>
      <c r="AY165" s="200" t="s">
        <v>124</v>
      </c>
    </row>
    <row r="166" spans="1:65" s="2" customFormat="1" ht="13.8" customHeight="1">
      <c r="A166" s="33"/>
      <c r="B166" s="34"/>
      <c r="C166" s="202" t="s">
        <v>264</v>
      </c>
      <c r="D166" s="202" t="s">
        <v>265</v>
      </c>
      <c r="E166" s="203" t="s">
        <v>266</v>
      </c>
      <c r="F166" s="204" t="s">
        <v>267</v>
      </c>
      <c r="G166" s="205" t="s">
        <v>268</v>
      </c>
      <c r="H166" s="206">
        <v>8.43</v>
      </c>
      <c r="I166" s="207"/>
      <c r="J166" s="208">
        <f>ROUND(I166*H166,2)</f>
        <v>0</v>
      </c>
      <c r="K166" s="204" t="s">
        <v>130</v>
      </c>
      <c r="L166" s="209"/>
      <c r="M166" s="210" t="s">
        <v>19</v>
      </c>
      <c r="N166" s="211" t="s">
        <v>42</v>
      </c>
      <c r="O166" s="63"/>
      <c r="P166" s="181">
        <f>O166*H166</f>
        <v>0</v>
      </c>
      <c r="Q166" s="181">
        <v>1E-3</v>
      </c>
      <c r="R166" s="181">
        <f>Q166*H166</f>
        <v>8.43E-3</v>
      </c>
      <c r="S166" s="181">
        <v>0</v>
      </c>
      <c r="T166" s="18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3" t="s">
        <v>186</v>
      </c>
      <c r="AT166" s="183" t="s">
        <v>265</v>
      </c>
      <c r="AU166" s="183" t="s">
        <v>82</v>
      </c>
      <c r="AY166" s="16" t="s">
        <v>124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6" t="s">
        <v>79</v>
      </c>
      <c r="BK166" s="184">
        <f>ROUND(I166*H166,2)</f>
        <v>0</v>
      </c>
      <c r="BL166" s="16" t="s">
        <v>131</v>
      </c>
      <c r="BM166" s="183" t="s">
        <v>269</v>
      </c>
    </row>
    <row r="167" spans="1:65" s="2" customFormat="1">
      <c r="A167" s="33"/>
      <c r="B167" s="34"/>
      <c r="C167" s="35"/>
      <c r="D167" s="185" t="s">
        <v>133</v>
      </c>
      <c r="E167" s="35"/>
      <c r="F167" s="186" t="s">
        <v>267</v>
      </c>
      <c r="G167" s="35"/>
      <c r="H167" s="35"/>
      <c r="I167" s="187"/>
      <c r="J167" s="35"/>
      <c r="K167" s="35"/>
      <c r="L167" s="38"/>
      <c r="M167" s="188"/>
      <c r="N167" s="189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133</v>
      </c>
      <c r="AU167" s="16" t="s">
        <v>82</v>
      </c>
    </row>
    <row r="168" spans="1:65" s="13" customFormat="1">
      <c r="B168" s="190"/>
      <c r="C168" s="191"/>
      <c r="D168" s="185" t="s">
        <v>135</v>
      </c>
      <c r="E168" s="192" t="s">
        <v>19</v>
      </c>
      <c r="F168" s="193" t="s">
        <v>270</v>
      </c>
      <c r="G168" s="191"/>
      <c r="H168" s="194">
        <v>8.43</v>
      </c>
      <c r="I168" s="195"/>
      <c r="J168" s="191"/>
      <c r="K168" s="191"/>
      <c r="L168" s="196"/>
      <c r="M168" s="197"/>
      <c r="N168" s="198"/>
      <c r="O168" s="198"/>
      <c r="P168" s="198"/>
      <c r="Q168" s="198"/>
      <c r="R168" s="198"/>
      <c r="S168" s="198"/>
      <c r="T168" s="199"/>
      <c r="AT168" s="200" t="s">
        <v>135</v>
      </c>
      <c r="AU168" s="200" t="s">
        <v>82</v>
      </c>
      <c r="AV168" s="13" t="s">
        <v>82</v>
      </c>
      <c r="AW168" s="13" t="s">
        <v>33</v>
      </c>
      <c r="AX168" s="13" t="s">
        <v>79</v>
      </c>
      <c r="AY168" s="200" t="s">
        <v>124</v>
      </c>
    </row>
    <row r="169" spans="1:65" s="2" customFormat="1" ht="13.8" customHeight="1">
      <c r="A169" s="33"/>
      <c r="B169" s="34"/>
      <c r="C169" s="172" t="s">
        <v>7</v>
      </c>
      <c r="D169" s="172" t="s">
        <v>126</v>
      </c>
      <c r="E169" s="173" t="s">
        <v>271</v>
      </c>
      <c r="F169" s="174" t="s">
        <v>272</v>
      </c>
      <c r="G169" s="175" t="s">
        <v>139</v>
      </c>
      <c r="H169" s="176">
        <v>2063.1</v>
      </c>
      <c r="I169" s="177"/>
      <c r="J169" s="178">
        <f>ROUND(I169*H169,2)</f>
        <v>0</v>
      </c>
      <c r="K169" s="174" t="s">
        <v>130</v>
      </c>
      <c r="L169" s="38"/>
      <c r="M169" s="179" t="s">
        <v>19</v>
      </c>
      <c r="N169" s="180" t="s">
        <v>42</v>
      </c>
      <c r="O169" s="63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3" t="s">
        <v>131</v>
      </c>
      <c r="AT169" s="183" t="s">
        <v>126</v>
      </c>
      <c r="AU169" s="183" t="s">
        <v>82</v>
      </c>
      <c r="AY169" s="16" t="s">
        <v>124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6" t="s">
        <v>79</v>
      </c>
      <c r="BK169" s="184">
        <f>ROUND(I169*H169,2)</f>
        <v>0</v>
      </c>
      <c r="BL169" s="16" t="s">
        <v>131</v>
      </c>
      <c r="BM169" s="183" t="s">
        <v>273</v>
      </c>
    </row>
    <row r="170" spans="1:65" s="2" customFormat="1">
      <c r="A170" s="33"/>
      <c r="B170" s="34"/>
      <c r="C170" s="35"/>
      <c r="D170" s="185" t="s">
        <v>133</v>
      </c>
      <c r="E170" s="35"/>
      <c r="F170" s="186" t="s">
        <v>274</v>
      </c>
      <c r="G170" s="35"/>
      <c r="H170" s="35"/>
      <c r="I170" s="187"/>
      <c r="J170" s="35"/>
      <c r="K170" s="35"/>
      <c r="L170" s="38"/>
      <c r="M170" s="188"/>
      <c r="N170" s="189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133</v>
      </c>
      <c r="AU170" s="16" t="s">
        <v>82</v>
      </c>
    </row>
    <row r="171" spans="1:65" s="13" customFormat="1">
      <c r="B171" s="190"/>
      <c r="C171" s="191"/>
      <c r="D171" s="185" t="s">
        <v>135</v>
      </c>
      <c r="E171" s="192" t="s">
        <v>19</v>
      </c>
      <c r="F171" s="193" t="s">
        <v>275</v>
      </c>
      <c r="G171" s="191"/>
      <c r="H171" s="194">
        <v>1879.5</v>
      </c>
      <c r="I171" s="195"/>
      <c r="J171" s="191"/>
      <c r="K171" s="191"/>
      <c r="L171" s="196"/>
      <c r="M171" s="197"/>
      <c r="N171" s="198"/>
      <c r="O171" s="198"/>
      <c r="P171" s="198"/>
      <c r="Q171" s="198"/>
      <c r="R171" s="198"/>
      <c r="S171" s="198"/>
      <c r="T171" s="199"/>
      <c r="AT171" s="200" t="s">
        <v>135</v>
      </c>
      <c r="AU171" s="200" t="s">
        <v>82</v>
      </c>
      <c r="AV171" s="13" t="s">
        <v>82</v>
      </c>
      <c r="AW171" s="13" t="s">
        <v>33</v>
      </c>
      <c r="AX171" s="13" t="s">
        <v>71</v>
      </c>
      <c r="AY171" s="200" t="s">
        <v>124</v>
      </c>
    </row>
    <row r="172" spans="1:65" s="13" customFormat="1">
      <c r="B172" s="190"/>
      <c r="C172" s="191"/>
      <c r="D172" s="185" t="s">
        <v>135</v>
      </c>
      <c r="E172" s="192" t="s">
        <v>19</v>
      </c>
      <c r="F172" s="193" t="s">
        <v>276</v>
      </c>
      <c r="G172" s="191"/>
      <c r="H172" s="194">
        <v>46</v>
      </c>
      <c r="I172" s="195"/>
      <c r="J172" s="191"/>
      <c r="K172" s="191"/>
      <c r="L172" s="196"/>
      <c r="M172" s="197"/>
      <c r="N172" s="198"/>
      <c r="O172" s="198"/>
      <c r="P172" s="198"/>
      <c r="Q172" s="198"/>
      <c r="R172" s="198"/>
      <c r="S172" s="198"/>
      <c r="T172" s="199"/>
      <c r="AT172" s="200" t="s">
        <v>135</v>
      </c>
      <c r="AU172" s="200" t="s">
        <v>82</v>
      </c>
      <c r="AV172" s="13" t="s">
        <v>82</v>
      </c>
      <c r="AW172" s="13" t="s">
        <v>33</v>
      </c>
      <c r="AX172" s="13" t="s">
        <v>71</v>
      </c>
      <c r="AY172" s="200" t="s">
        <v>124</v>
      </c>
    </row>
    <row r="173" spans="1:65" s="13" customFormat="1">
      <c r="B173" s="190"/>
      <c r="C173" s="191"/>
      <c r="D173" s="185" t="s">
        <v>135</v>
      </c>
      <c r="E173" s="192" t="s">
        <v>19</v>
      </c>
      <c r="F173" s="193" t="s">
        <v>277</v>
      </c>
      <c r="G173" s="191"/>
      <c r="H173" s="194">
        <v>137.6</v>
      </c>
      <c r="I173" s="195"/>
      <c r="J173" s="191"/>
      <c r="K173" s="191"/>
      <c r="L173" s="196"/>
      <c r="M173" s="197"/>
      <c r="N173" s="198"/>
      <c r="O173" s="198"/>
      <c r="P173" s="198"/>
      <c r="Q173" s="198"/>
      <c r="R173" s="198"/>
      <c r="S173" s="198"/>
      <c r="T173" s="199"/>
      <c r="AT173" s="200" t="s">
        <v>135</v>
      </c>
      <c r="AU173" s="200" t="s">
        <v>82</v>
      </c>
      <c r="AV173" s="13" t="s">
        <v>82</v>
      </c>
      <c r="AW173" s="13" t="s">
        <v>33</v>
      </c>
      <c r="AX173" s="13" t="s">
        <v>71</v>
      </c>
      <c r="AY173" s="200" t="s">
        <v>124</v>
      </c>
    </row>
    <row r="174" spans="1:65" s="2" customFormat="1" ht="13.8" customHeight="1">
      <c r="A174" s="33"/>
      <c r="B174" s="34"/>
      <c r="C174" s="172" t="s">
        <v>278</v>
      </c>
      <c r="D174" s="172" t="s">
        <v>126</v>
      </c>
      <c r="E174" s="173" t="s">
        <v>279</v>
      </c>
      <c r="F174" s="174" t="s">
        <v>280</v>
      </c>
      <c r="G174" s="175" t="s">
        <v>139</v>
      </c>
      <c r="H174" s="176">
        <v>101.4</v>
      </c>
      <c r="I174" s="177"/>
      <c r="J174" s="178">
        <f>ROUND(I174*H174,2)</f>
        <v>0</v>
      </c>
      <c r="K174" s="174" t="s">
        <v>130</v>
      </c>
      <c r="L174" s="38"/>
      <c r="M174" s="179" t="s">
        <v>19</v>
      </c>
      <c r="N174" s="180" t="s">
        <v>42</v>
      </c>
      <c r="O174" s="63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3" t="s">
        <v>131</v>
      </c>
      <c r="AT174" s="183" t="s">
        <v>126</v>
      </c>
      <c r="AU174" s="183" t="s">
        <v>82</v>
      </c>
      <c r="AY174" s="16" t="s">
        <v>124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6" t="s">
        <v>79</v>
      </c>
      <c r="BK174" s="184">
        <f>ROUND(I174*H174,2)</f>
        <v>0</v>
      </c>
      <c r="BL174" s="16" t="s">
        <v>131</v>
      </c>
      <c r="BM174" s="183" t="s">
        <v>281</v>
      </c>
    </row>
    <row r="175" spans="1:65" s="2" customFormat="1">
      <c r="A175" s="33"/>
      <c r="B175" s="34"/>
      <c r="C175" s="35"/>
      <c r="D175" s="185" t="s">
        <v>133</v>
      </c>
      <c r="E175" s="35"/>
      <c r="F175" s="186" t="s">
        <v>282</v>
      </c>
      <c r="G175" s="35"/>
      <c r="H175" s="35"/>
      <c r="I175" s="187"/>
      <c r="J175" s="35"/>
      <c r="K175" s="35"/>
      <c r="L175" s="38"/>
      <c r="M175" s="188"/>
      <c r="N175" s="189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133</v>
      </c>
      <c r="AU175" s="16" t="s">
        <v>82</v>
      </c>
    </row>
    <row r="176" spans="1:65" s="13" customFormat="1">
      <c r="B176" s="190"/>
      <c r="C176" s="191"/>
      <c r="D176" s="185" t="s">
        <v>135</v>
      </c>
      <c r="E176" s="192" t="s">
        <v>19</v>
      </c>
      <c r="F176" s="193" t="s">
        <v>283</v>
      </c>
      <c r="G176" s="191"/>
      <c r="H176" s="194">
        <v>101.4</v>
      </c>
      <c r="I176" s="195"/>
      <c r="J176" s="191"/>
      <c r="K176" s="191"/>
      <c r="L176" s="196"/>
      <c r="M176" s="197"/>
      <c r="N176" s="198"/>
      <c r="O176" s="198"/>
      <c r="P176" s="198"/>
      <c r="Q176" s="198"/>
      <c r="R176" s="198"/>
      <c r="S176" s="198"/>
      <c r="T176" s="199"/>
      <c r="AT176" s="200" t="s">
        <v>135</v>
      </c>
      <c r="AU176" s="200" t="s">
        <v>82</v>
      </c>
      <c r="AV176" s="13" t="s">
        <v>82</v>
      </c>
      <c r="AW176" s="13" t="s">
        <v>33</v>
      </c>
      <c r="AX176" s="13" t="s">
        <v>79</v>
      </c>
      <c r="AY176" s="200" t="s">
        <v>124</v>
      </c>
    </row>
    <row r="177" spans="1:65" s="2" customFormat="1" ht="13.8" customHeight="1">
      <c r="A177" s="33"/>
      <c r="B177" s="34"/>
      <c r="C177" s="172" t="s">
        <v>284</v>
      </c>
      <c r="D177" s="172" t="s">
        <v>126</v>
      </c>
      <c r="E177" s="173" t="s">
        <v>285</v>
      </c>
      <c r="F177" s="174" t="s">
        <v>286</v>
      </c>
      <c r="G177" s="175" t="s">
        <v>139</v>
      </c>
      <c r="H177" s="176">
        <v>193.5</v>
      </c>
      <c r="I177" s="177"/>
      <c r="J177" s="178">
        <f>ROUND(I177*H177,2)</f>
        <v>0</v>
      </c>
      <c r="K177" s="174" t="s">
        <v>130</v>
      </c>
      <c r="L177" s="38"/>
      <c r="M177" s="179" t="s">
        <v>19</v>
      </c>
      <c r="N177" s="180" t="s">
        <v>42</v>
      </c>
      <c r="O177" s="63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3" t="s">
        <v>131</v>
      </c>
      <c r="AT177" s="183" t="s">
        <v>126</v>
      </c>
      <c r="AU177" s="183" t="s">
        <v>82</v>
      </c>
      <c r="AY177" s="16" t="s">
        <v>124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6" t="s">
        <v>79</v>
      </c>
      <c r="BK177" s="184">
        <f>ROUND(I177*H177,2)</f>
        <v>0</v>
      </c>
      <c r="BL177" s="16" t="s">
        <v>131</v>
      </c>
      <c r="BM177" s="183" t="s">
        <v>287</v>
      </c>
    </row>
    <row r="178" spans="1:65" s="2" customFormat="1">
      <c r="A178" s="33"/>
      <c r="B178" s="34"/>
      <c r="C178" s="35"/>
      <c r="D178" s="185" t="s">
        <v>133</v>
      </c>
      <c r="E178" s="35"/>
      <c r="F178" s="186" t="s">
        <v>288</v>
      </c>
      <c r="G178" s="35"/>
      <c r="H178" s="35"/>
      <c r="I178" s="187"/>
      <c r="J178" s="35"/>
      <c r="K178" s="35"/>
      <c r="L178" s="38"/>
      <c r="M178" s="188"/>
      <c r="N178" s="189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133</v>
      </c>
      <c r="AU178" s="16" t="s">
        <v>82</v>
      </c>
    </row>
    <row r="179" spans="1:65" s="2" customFormat="1" ht="19.2">
      <c r="A179" s="33"/>
      <c r="B179" s="34"/>
      <c r="C179" s="35"/>
      <c r="D179" s="185" t="s">
        <v>149</v>
      </c>
      <c r="E179" s="35"/>
      <c r="F179" s="201" t="s">
        <v>244</v>
      </c>
      <c r="G179" s="35"/>
      <c r="H179" s="35"/>
      <c r="I179" s="187"/>
      <c r="J179" s="35"/>
      <c r="K179" s="35"/>
      <c r="L179" s="38"/>
      <c r="M179" s="188"/>
      <c r="N179" s="189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149</v>
      </c>
      <c r="AU179" s="16" t="s">
        <v>82</v>
      </c>
    </row>
    <row r="180" spans="1:65" s="13" customFormat="1">
      <c r="B180" s="190"/>
      <c r="C180" s="191"/>
      <c r="D180" s="185" t="s">
        <v>135</v>
      </c>
      <c r="E180" s="192" t="s">
        <v>19</v>
      </c>
      <c r="F180" s="193" t="s">
        <v>263</v>
      </c>
      <c r="G180" s="191"/>
      <c r="H180" s="194">
        <v>193.5</v>
      </c>
      <c r="I180" s="195"/>
      <c r="J180" s="191"/>
      <c r="K180" s="191"/>
      <c r="L180" s="196"/>
      <c r="M180" s="197"/>
      <c r="N180" s="198"/>
      <c r="O180" s="198"/>
      <c r="P180" s="198"/>
      <c r="Q180" s="198"/>
      <c r="R180" s="198"/>
      <c r="S180" s="198"/>
      <c r="T180" s="199"/>
      <c r="AT180" s="200" t="s">
        <v>135</v>
      </c>
      <c r="AU180" s="200" t="s">
        <v>82</v>
      </c>
      <c r="AV180" s="13" t="s">
        <v>82</v>
      </c>
      <c r="AW180" s="13" t="s">
        <v>33</v>
      </c>
      <c r="AX180" s="13" t="s">
        <v>79</v>
      </c>
      <c r="AY180" s="200" t="s">
        <v>124</v>
      </c>
    </row>
    <row r="181" spans="1:65" s="2" customFormat="1" ht="13.8" customHeight="1">
      <c r="A181" s="33"/>
      <c r="B181" s="34"/>
      <c r="C181" s="172" t="s">
        <v>289</v>
      </c>
      <c r="D181" s="172" t="s">
        <v>126</v>
      </c>
      <c r="E181" s="173" t="s">
        <v>290</v>
      </c>
      <c r="F181" s="174" t="s">
        <v>291</v>
      </c>
      <c r="G181" s="175" t="s">
        <v>129</v>
      </c>
      <c r="H181" s="176">
        <v>25</v>
      </c>
      <c r="I181" s="177"/>
      <c r="J181" s="178">
        <f>ROUND(I181*H181,2)</f>
        <v>0</v>
      </c>
      <c r="K181" s="174" t="s">
        <v>130</v>
      </c>
      <c r="L181" s="38"/>
      <c r="M181" s="179" t="s">
        <v>19</v>
      </c>
      <c r="N181" s="180" t="s">
        <v>42</v>
      </c>
      <c r="O181" s="63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3" t="s">
        <v>131</v>
      </c>
      <c r="AT181" s="183" t="s">
        <v>126</v>
      </c>
      <c r="AU181" s="183" t="s">
        <v>82</v>
      </c>
      <c r="AY181" s="16" t="s">
        <v>124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6" t="s">
        <v>79</v>
      </c>
      <c r="BK181" s="184">
        <f>ROUND(I181*H181,2)</f>
        <v>0</v>
      </c>
      <c r="BL181" s="16" t="s">
        <v>131</v>
      </c>
      <c r="BM181" s="183" t="s">
        <v>292</v>
      </c>
    </row>
    <row r="182" spans="1:65" s="2" customFormat="1">
      <c r="A182" s="33"/>
      <c r="B182" s="34"/>
      <c r="C182" s="35"/>
      <c r="D182" s="185" t="s">
        <v>133</v>
      </c>
      <c r="E182" s="35"/>
      <c r="F182" s="186" t="s">
        <v>293</v>
      </c>
      <c r="G182" s="35"/>
      <c r="H182" s="35"/>
      <c r="I182" s="187"/>
      <c r="J182" s="35"/>
      <c r="K182" s="35"/>
      <c r="L182" s="38"/>
      <c r="M182" s="188"/>
      <c r="N182" s="189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133</v>
      </c>
      <c r="AU182" s="16" t="s">
        <v>82</v>
      </c>
    </row>
    <row r="183" spans="1:65" s="13" customFormat="1">
      <c r="B183" s="190"/>
      <c r="C183" s="191"/>
      <c r="D183" s="185" t="s">
        <v>135</v>
      </c>
      <c r="E183" s="192" t="s">
        <v>19</v>
      </c>
      <c r="F183" s="193" t="s">
        <v>294</v>
      </c>
      <c r="G183" s="191"/>
      <c r="H183" s="194">
        <v>25</v>
      </c>
      <c r="I183" s="195"/>
      <c r="J183" s="191"/>
      <c r="K183" s="191"/>
      <c r="L183" s="196"/>
      <c r="M183" s="197"/>
      <c r="N183" s="198"/>
      <c r="O183" s="198"/>
      <c r="P183" s="198"/>
      <c r="Q183" s="198"/>
      <c r="R183" s="198"/>
      <c r="S183" s="198"/>
      <c r="T183" s="199"/>
      <c r="AT183" s="200" t="s">
        <v>135</v>
      </c>
      <c r="AU183" s="200" t="s">
        <v>82</v>
      </c>
      <c r="AV183" s="13" t="s">
        <v>82</v>
      </c>
      <c r="AW183" s="13" t="s">
        <v>33</v>
      </c>
      <c r="AX183" s="13" t="s">
        <v>79</v>
      </c>
      <c r="AY183" s="200" t="s">
        <v>124</v>
      </c>
    </row>
    <row r="184" spans="1:65" s="12" customFormat="1" ht="22.8" customHeight="1">
      <c r="B184" s="156"/>
      <c r="C184" s="157"/>
      <c r="D184" s="158" t="s">
        <v>70</v>
      </c>
      <c r="E184" s="170" t="s">
        <v>82</v>
      </c>
      <c r="F184" s="170" t="s">
        <v>295</v>
      </c>
      <c r="G184" s="157"/>
      <c r="H184" s="157"/>
      <c r="I184" s="160"/>
      <c r="J184" s="171">
        <f>BK184</f>
        <v>0</v>
      </c>
      <c r="K184" s="157"/>
      <c r="L184" s="162"/>
      <c r="M184" s="163"/>
      <c r="N184" s="164"/>
      <c r="O184" s="164"/>
      <c r="P184" s="165">
        <f>SUM(P185:P194)</f>
        <v>0</v>
      </c>
      <c r="Q184" s="164"/>
      <c r="R184" s="165">
        <f>SUM(R185:R194)</f>
        <v>284.92654000000005</v>
      </c>
      <c r="S184" s="164"/>
      <c r="T184" s="166">
        <f>SUM(T185:T194)</f>
        <v>0</v>
      </c>
      <c r="AR184" s="167" t="s">
        <v>79</v>
      </c>
      <c r="AT184" s="168" t="s">
        <v>70</v>
      </c>
      <c r="AU184" s="168" t="s">
        <v>79</v>
      </c>
      <c r="AY184" s="167" t="s">
        <v>124</v>
      </c>
      <c r="BK184" s="169">
        <f>SUM(BK185:BK194)</f>
        <v>0</v>
      </c>
    </row>
    <row r="185" spans="1:65" s="2" customFormat="1" ht="13.8" customHeight="1">
      <c r="A185" s="33"/>
      <c r="B185" s="34"/>
      <c r="C185" s="172" t="s">
        <v>296</v>
      </c>
      <c r="D185" s="172" t="s">
        <v>126</v>
      </c>
      <c r="E185" s="173" t="s">
        <v>297</v>
      </c>
      <c r="F185" s="174" t="s">
        <v>298</v>
      </c>
      <c r="G185" s="175" t="s">
        <v>161</v>
      </c>
      <c r="H185" s="176">
        <v>26.5</v>
      </c>
      <c r="I185" s="177"/>
      <c r="J185" s="178">
        <f>ROUND(I185*H185,2)</f>
        <v>0</v>
      </c>
      <c r="K185" s="174" t="s">
        <v>130</v>
      </c>
      <c r="L185" s="38"/>
      <c r="M185" s="179" t="s">
        <v>19</v>
      </c>
      <c r="N185" s="180" t="s">
        <v>42</v>
      </c>
      <c r="O185" s="63"/>
      <c r="P185" s="181">
        <f>O185*H185</f>
        <v>0</v>
      </c>
      <c r="Q185" s="181">
        <v>1.63</v>
      </c>
      <c r="R185" s="181">
        <f>Q185*H185</f>
        <v>43.195</v>
      </c>
      <c r="S185" s="181">
        <v>0</v>
      </c>
      <c r="T185" s="18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3" t="s">
        <v>131</v>
      </c>
      <c r="AT185" s="183" t="s">
        <v>126</v>
      </c>
      <c r="AU185" s="183" t="s">
        <v>82</v>
      </c>
      <c r="AY185" s="16" t="s">
        <v>124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6" t="s">
        <v>79</v>
      </c>
      <c r="BK185" s="184">
        <f>ROUND(I185*H185,2)</f>
        <v>0</v>
      </c>
      <c r="BL185" s="16" t="s">
        <v>131</v>
      </c>
      <c r="BM185" s="183" t="s">
        <v>299</v>
      </c>
    </row>
    <row r="186" spans="1:65" s="2" customFormat="1" ht="19.2">
      <c r="A186" s="33"/>
      <c r="B186" s="34"/>
      <c r="C186" s="35"/>
      <c r="D186" s="185" t="s">
        <v>133</v>
      </c>
      <c r="E186" s="35"/>
      <c r="F186" s="186" t="s">
        <v>300</v>
      </c>
      <c r="G186" s="35"/>
      <c r="H186" s="35"/>
      <c r="I186" s="187"/>
      <c r="J186" s="35"/>
      <c r="K186" s="35"/>
      <c r="L186" s="38"/>
      <c r="M186" s="188"/>
      <c r="N186" s="189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133</v>
      </c>
      <c r="AU186" s="16" t="s">
        <v>82</v>
      </c>
    </row>
    <row r="187" spans="1:65" s="13" customFormat="1">
      <c r="B187" s="190"/>
      <c r="C187" s="191"/>
      <c r="D187" s="185" t="s">
        <v>135</v>
      </c>
      <c r="E187" s="192" t="s">
        <v>19</v>
      </c>
      <c r="F187" s="193" t="s">
        <v>301</v>
      </c>
      <c r="G187" s="191"/>
      <c r="H187" s="194">
        <v>26.5</v>
      </c>
      <c r="I187" s="195"/>
      <c r="J187" s="191"/>
      <c r="K187" s="191"/>
      <c r="L187" s="196"/>
      <c r="M187" s="197"/>
      <c r="N187" s="198"/>
      <c r="O187" s="198"/>
      <c r="P187" s="198"/>
      <c r="Q187" s="198"/>
      <c r="R187" s="198"/>
      <c r="S187" s="198"/>
      <c r="T187" s="199"/>
      <c r="AT187" s="200" t="s">
        <v>135</v>
      </c>
      <c r="AU187" s="200" t="s">
        <v>82</v>
      </c>
      <c r="AV187" s="13" t="s">
        <v>82</v>
      </c>
      <c r="AW187" s="13" t="s">
        <v>33</v>
      </c>
      <c r="AX187" s="13" t="s">
        <v>79</v>
      </c>
      <c r="AY187" s="200" t="s">
        <v>124</v>
      </c>
    </row>
    <row r="188" spans="1:65" s="2" customFormat="1" ht="13.8" customHeight="1">
      <c r="A188" s="33"/>
      <c r="B188" s="34"/>
      <c r="C188" s="172" t="s">
        <v>302</v>
      </c>
      <c r="D188" s="172" t="s">
        <v>126</v>
      </c>
      <c r="E188" s="173" t="s">
        <v>303</v>
      </c>
      <c r="F188" s="174" t="s">
        <v>304</v>
      </c>
      <c r="G188" s="175" t="s">
        <v>161</v>
      </c>
      <c r="H188" s="176">
        <v>144.9</v>
      </c>
      <c r="I188" s="177"/>
      <c r="J188" s="178">
        <f>ROUND(I188*H188,2)</f>
        <v>0</v>
      </c>
      <c r="K188" s="174" t="s">
        <v>130</v>
      </c>
      <c r="L188" s="38"/>
      <c r="M188" s="179" t="s">
        <v>19</v>
      </c>
      <c r="N188" s="180" t="s">
        <v>42</v>
      </c>
      <c r="O188" s="63"/>
      <c r="P188" s="181">
        <f>O188*H188</f>
        <v>0</v>
      </c>
      <c r="Q188" s="181">
        <v>1.665</v>
      </c>
      <c r="R188" s="181">
        <f>Q188*H188</f>
        <v>241.25850000000003</v>
      </c>
      <c r="S188" s="181">
        <v>0</v>
      </c>
      <c r="T188" s="18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3" t="s">
        <v>131</v>
      </c>
      <c r="AT188" s="183" t="s">
        <v>126</v>
      </c>
      <c r="AU188" s="183" t="s">
        <v>82</v>
      </c>
      <c r="AY188" s="16" t="s">
        <v>124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6" t="s">
        <v>79</v>
      </c>
      <c r="BK188" s="184">
        <f>ROUND(I188*H188,2)</f>
        <v>0</v>
      </c>
      <c r="BL188" s="16" t="s">
        <v>131</v>
      </c>
      <c r="BM188" s="183" t="s">
        <v>305</v>
      </c>
    </row>
    <row r="189" spans="1:65" s="2" customFormat="1" ht="19.2">
      <c r="A189" s="33"/>
      <c r="B189" s="34"/>
      <c r="C189" s="35"/>
      <c r="D189" s="185" t="s">
        <v>133</v>
      </c>
      <c r="E189" s="35"/>
      <c r="F189" s="186" t="s">
        <v>306</v>
      </c>
      <c r="G189" s="35"/>
      <c r="H189" s="35"/>
      <c r="I189" s="187"/>
      <c r="J189" s="35"/>
      <c r="K189" s="35"/>
      <c r="L189" s="38"/>
      <c r="M189" s="188"/>
      <c r="N189" s="189"/>
      <c r="O189" s="63"/>
      <c r="P189" s="63"/>
      <c r="Q189" s="63"/>
      <c r="R189" s="63"/>
      <c r="S189" s="63"/>
      <c r="T189" s="64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133</v>
      </c>
      <c r="AU189" s="16" t="s">
        <v>82</v>
      </c>
    </row>
    <row r="190" spans="1:65" s="2" customFormat="1" ht="28.8">
      <c r="A190" s="33"/>
      <c r="B190" s="34"/>
      <c r="C190" s="35"/>
      <c r="D190" s="185" t="s">
        <v>149</v>
      </c>
      <c r="E190" s="35"/>
      <c r="F190" s="201" t="s">
        <v>307</v>
      </c>
      <c r="G190" s="35"/>
      <c r="H190" s="35"/>
      <c r="I190" s="187"/>
      <c r="J190" s="35"/>
      <c r="K190" s="35"/>
      <c r="L190" s="38"/>
      <c r="M190" s="188"/>
      <c r="N190" s="189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149</v>
      </c>
      <c r="AU190" s="16" t="s">
        <v>82</v>
      </c>
    </row>
    <row r="191" spans="1:65" s="13" customFormat="1">
      <c r="B191" s="190"/>
      <c r="C191" s="191"/>
      <c r="D191" s="185" t="s">
        <v>135</v>
      </c>
      <c r="E191" s="192" t="s">
        <v>19</v>
      </c>
      <c r="F191" s="193" t="s">
        <v>308</v>
      </c>
      <c r="G191" s="191"/>
      <c r="H191" s="194">
        <v>144.9</v>
      </c>
      <c r="I191" s="195"/>
      <c r="J191" s="191"/>
      <c r="K191" s="191"/>
      <c r="L191" s="196"/>
      <c r="M191" s="197"/>
      <c r="N191" s="198"/>
      <c r="O191" s="198"/>
      <c r="P191" s="198"/>
      <c r="Q191" s="198"/>
      <c r="R191" s="198"/>
      <c r="S191" s="198"/>
      <c r="T191" s="199"/>
      <c r="AT191" s="200" t="s">
        <v>135</v>
      </c>
      <c r="AU191" s="200" t="s">
        <v>82</v>
      </c>
      <c r="AV191" s="13" t="s">
        <v>82</v>
      </c>
      <c r="AW191" s="13" t="s">
        <v>33</v>
      </c>
      <c r="AX191" s="13" t="s">
        <v>79</v>
      </c>
      <c r="AY191" s="200" t="s">
        <v>124</v>
      </c>
    </row>
    <row r="192" spans="1:65" s="2" customFormat="1" ht="13.8" customHeight="1">
      <c r="A192" s="33"/>
      <c r="B192" s="34"/>
      <c r="C192" s="172" t="s">
        <v>309</v>
      </c>
      <c r="D192" s="172" t="s">
        <v>126</v>
      </c>
      <c r="E192" s="173" t="s">
        <v>310</v>
      </c>
      <c r="F192" s="174" t="s">
        <v>311</v>
      </c>
      <c r="G192" s="175" t="s">
        <v>312</v>
      </c>
      <c r="H192" s="176">
        <v>648</v>
      </c>
      <c r="I192" s="177"/>
      <c r="J192" s="178">
        <f>ROUND(I192*H192,2)</f>
        <v>0</v>
      </c>
      <c r="K192" s="174" t="s">
        <v>130</v>
      </c>
      <c r="L192" s="38"/>
      <c r="M192" s="179" t="s">
        <v>19</v>
      </c>
      <c r="N192" s="180" t="s">
        <v>42</v>
      </c>
      <c r="O192" s="63"/>
      <c r="P192" s="181">
        <f>O192*H192</f>
        <v>0</v>
      </c>
      <c r="Q192" s="181">
        <v>7.2999999999999996E-4</v>
      </c>
      <c r="R192" s="181">
        <f>Q192*H192</f>
        <v>0.47303999999999996</v>
      </c>
      <c r="S192" s="181">
        <v>0</v>
      </c>
      <c r="T192" s="18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83" t="s">
        <v>131</v>
      </c>
      <c r="AT192" s="183" t="s">
        <v>126</v>
      </c>
      <c r="AU192" s="183" t="s">
        <v>82</v>
      </c>
      <c r="AY192" s="16" t="s">
        <v>124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6" t="s">
        <v>79</v>
      </c>
      <c r="BK192" s="184">
        <f>ROUND(I192*H192,2)</f>
        <v>0</v>
      </c>
      <c r="BL192" s="16" t="s">
        <v>131</v>
      </c>
      <c r="BM192" s="183" t="s">
        <v>313</v>
      </c>
    </row>
    <row r="193" spans="1:65" s="2" customFormat="1">
      <c r="A193" s="33"/>
      <c r="B193" s="34"/>
      <c r="C193" s="35"/>
      <c r="D193" s="185" t="s">
        <v>133</v>
      </c>
      <c r="E193" s="35"/>
      <c r="F193" s="186" t="s">
        <v>314</v>
      </c>
      <c r="G193" s="35"/>
      <c r="H193" s="35"/>
      <c r="I193" s="187"/>
      <c r="J193" s="35"/>
      <c r="K193" s="35"/>
      <c r="L193" s="38"/>
      <c r="M193" s="188"/>
      <c r="N193" s="189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133</v>
      </c>
      <c r="AU193" s="16" t="s">
        <v>82</v>
      </c>
    </row>
    <row r="194" spans="1:65" s="13" customFormat="1">
      <c r="B194" s="190"/>
      <c r="C194" s="191"/>
      <c r="D194" s="185" t="s">
        <v>135</v>
      </c>
      <c r="E194" s="192" t="s">
        <v>19</v>
      </c>
      <c r="F194" s="193" t="s">
        <v>315</v>
      </c>
      <c r="G194" s="191"/>
      <c r="H194" s="194">
        <v>648</v>
      </c>
      <c r="I194" s="195"/>
      <c r="J194" s="191"/>
      <c r="K194" s="191"/>
      <c r="L194" s="196"/>
      <c r="M194" s="197"/>
      <c r="N194" s="198"/>
      <c r="O194" s="198"/>
      <c r="P194" s="198"/>
      <c r="Q194" s="198"/>
      <c r="R194" s="198"/>
      <c r="S194" s="198"/>
      <c r="T194" s="199"/>
      <c r="AT194" s="200" t="s">
        <v>135</v>
      </c>
      <c r="AU194" s="200" t="s">
        <v>82</v>
      </c>
      <c r="AV194" s="13" t="s">
        <v>82</v>
      </c>
      <c r="AW194" s="13" t="s">
        <v>33</v>
      </c>
      <c r="AX194" s="13" t="s">
        <v>79</v>
      </c>
      <c r="AY194" s="200" t="s">
        <v>124</v>
      </c>
    </row>
    <row r="195" spans="1:65" s="12" customFormat="1" ht="22.8" customHeight="1">
      <c r="B195" s="156"/>
      <c r="C195" s="157"/>
      <c r="D195" s="158" t="s">
        <v>70</v>
      </c>
      <c r="E195" s="170" t="s">
        <v>167</v>
      </c>
      <c r="F195" s="170" t="s">
        <v>316</v>
      </c>
      <c r="G195" s="157"/>
      <c r="H195" s="157"/>
      <c r="I195" s="160"/>
      <c r="J195" s="171">
        <f>BK195</f>
        <v>0</v>
      </c>
      <c r="K195" s="157"/>
      <c r="L195" s="162"/>
      <c r="M195" s="163"/>
      <c r="N195" s="164"/>
      <c r="O195" s="164"/>
      <c r="P195" s="165">
        <f>SUM(P196:P245)</f>
        <v>0</v>
      </c>
      <c r="Q195" s="164"/>
      <c r="R195" s="165">
        <f>SUM(R196:R245)</f>
        <v>2495.2597999999998</v>
      </c>
      <c r="S195" s="164"/>
      <c r="T195" s="166">
        <f>SUM(T196:T245)</f>
        <v>0</v>
      </c>
      <c r="AR195" s="167" t="s">
        <v>79</v>
      </c>
      <c r="AT195" s="168" t="s">
        <v>70</v>
      </c>
      <c r="AU195" s="168" t="s">
        <v>79</v>
      </c>
      <c r="AY195" s="167" t="s">
        <v>124</v>
      </c>
      <c r="BK195" s="169">
        <f>SUM(BK196:BK245)</f>
        <v>0</v>
      </c>
    </row>
    <row r="196" spans="1:65" s="2" customFormat="1" ht="13.8" customHeight="1">
      <c r="A196" s="33"/>
      <c r="B196" s="34"/>
      <c r="C196" s="172" t="s">
        <v>317</v>
      </c>
      <c r="D196" s="172" t="s">
        <v>126</v>
      </c>
      <c r="E196" s="173" t="s">
        <v>318</v>
      </c>
      <c r="F196" s="174" t="s">
        <v>319</v>
      </c>
      <c r="G196" s="175" t="s">
        <v>139</v>
      </c>
      <c r="H196" s="176">
        <v>1904.5</v>
      </c>
      <c r="I196" s="177"/>
      <c r="J196" s="178">
        <f>ROUND(I196*H196,2)</f>
        <v>0</v>
      </c>
      <c r="K196" s="174" t="s">
        <v>130</v>
      </c>
      <c r="L196" s="38"/>
      <c r="M196" s="179" t="s">
        <v>19</v>
      </c>
      <c r="N196" s="180" t="s">
        <v>42</v>
      </c>
      <c r="O196" s="63"/>
      <c r="P196" s="181">
        <f>O196*H196</f>
        <v>0</v>
      </c>
      <c r="Q196" s="181">
        <v>0.46</v>
      </c>
      <c r="R196" s="181">
        <f>Q196*H196</f>
        <v>876.07</v>
      </c>
      <c r="S196" s="181">
        <v>0</v>
      </c>
      <c r="T196" s="18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3" t="s">
        <v>131</v>
      </c>
      <c r="AT196" s="183" t="s">
        <v>126</v>
      </c>
      <c r="AU196" s="183" t="s">
        <v>82</v>
      </c>
      <c r="AY196" s="16" t="s">
        <v>124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6" t="s">
        <v>79</v>
      </c>
      <c r="BK196" s="184">
        <f>ROUND(I196*H196,2)</f>
        <v>0</v>
      </c>
      <c r="BL196" s="16" t="s">
        <v>131</v>
      </c>
      <c r="BM196" s="183" t="s">
        <v>320</v>
      </c>
    </row>
    <row r="197" spans="1:65" s="2" customFormat="1">
      <c r="A197" s="33"/>
      <c r="B197" s="34"/>
      <c r="C197" s="35"/>
      <c r="D197" s="185" t="s">
        <v>133</v>
      </c>
      <c r="E197" s="35"/>
      <c r="F197" s="186" t="s">
        <v>321</v>
      </c>
      <c r="G197" s="35"/>
      <c r="H197" s="35"/>
      <c r="I197" s="187"/>
      <c r="J197" s="35"/>
      <c r="K197" s="35"/>
      <c r="L197" s="38"/>
      <c r="M197" s="188"/>
      <c r="N197" s="189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133</v>
      </c>
      <c r="AU197" s="16" t="s">
        <v>82</v>
      </c>
    </row>
    <row r="198" spans="1:65" s="2" customFormat="1" ht="28.8">
      <c r="A198" s="33"/>
      <c r="B198" s="34"/>
      <c r="C198" s="35"/>
      <c r="D198" s="185" t="s">
        <v>149</v>
      </c>
      <c r="E198" s="35"/>
      <c r="F198" s="201" t="s">
        <v>322</v>
      </c>
      <c r="G198" s="35"/>
      <c r="H198" s="35"/>
      <c r="I198" s="187"/>
      <c r="J198" s="35"/>
      <c r="K198" s="35"/>
      <c r="L198" s="38"/>
      <c r="M198" s="188"/>
      <c r="N198" s="189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149</v>
      </c>
      <c r="AU198" s="16" t="s">
        <v>82</v>
      </c>
    </row>
    <row r="199" spans="1:65" s="13" customFormat="1">
      <c r="B199" s="190"/>
      <c r="C199" s="191"/>
      <c r="D199" s="185" t="s">
        <v>135</v>
      </c>
      <c r="E199" s="192" t="s">
        <v>19</v>
      </c>
      <c r="F199" s="193" t="s">
        <v>323</v>
      </c>
      <c r="G199" s="191"/>
      <c r="H199" s="194">
        <v>1720.9</v>
      </c>
      <c r="I199" s="195"/>
      <c r="J199" s="191"/>
      <c r="K199" s="191"/>
      <c r="L199" s="196"/>
      <c r="M199" s="197"/>
      <c r="N199" s="198"/>
      <c r="O199" s="198"/>
      <c r="P199" s="198"/>
      <c r="Q199" s="198"/>
      <c r="R199" s="198"/>
      <c r="S199" s="198"/>
      <c r="T199" s="199"/>
      <c r="AT199" s="200" t="s">
        <v>135</v>
      </c>
      <c r="AU199" s="200" t="s">
        <v>82</v>
      </c>
      <c r="AV199" s="13" t="s">
        <v>82</v>
      </c>
      <c r="AW199" s="13" t="s">
        <v>33</v>
      </c>
      <c r="AX199" s="13" t="s">
        <v>71</v>
      </c>
      <c r="AY199" s="200" t="s">
        <v>124</v>
      </c>
    </row>
    <row r="200" spans="1:65" s="13" customFormat="1">
      <c r="B200" s="190"/>
      <c r="C200" s="191"/>
      <c r="D200" s="185" t="s">
        <v>135</v>
      </c>
      <c r="E200" s="192" t="s">
        <v>19</v>
      </c>
      <c r="F200" s="193" t="s">
        <v>276</v>
      </c>
      <c r="G200" s="191"/>
      <c r="H200" s="194">
        <v>46</v>
      </c>
      <c r="I200" s="195"/>
      <c r="J200" s="191"/>
      <c r="K200" s="191"/>
      <c r="L200" s="196"/>
      <c r="M200" s="197"/>
      <c r="N200" s="198"/>
      <c r="O200" s="198"/>
      <c r="P200" s="198"/>
      <c r="Q200" s="198"/>
      <c r="R200" s="198"/>
      <c r="S200" s="198"/>
      <c r="T200" s="199"/>
      <c r="AT200" s="200" t="s">
        <v>135</v>
      </c>
      <c r="AU200" s="200" t="s">
        <v>82</v>
      </c>
      <c r="AV200" s="13" t="s">
        <v>82</v>
      </c>
      <c r="AW200" s="13" t="s">
        <v>33</v>
      </c>
      <c r="AX200" s="13" t="s">
        <v>71</v>
      </c>
      <c r="AY200" s="200" t="s">
        <v>124</v>
      </c>
    </row>
    <row r="201" spans="1:65" s="13" customFormat="1">
      <c r="B201" s="190"/>
      <c r="C201" s="191"/>
      <c r="D201" s="185" t="s">
        <v>135</v>
      </c>
      <c r="E201" s="192" t="s">
        <v>19</v>
      </c>
      <c r="F201" s="193" t="s">
        <v>277</v>
      </c>
      <c r="G201" s="191"/>
      <c r="H201" s="194">
        <v>137.6</v>
      </c>
      <c r="I201" s="195"/>
      <c r="J201" s="191"/>
      <c r="K201" s="191"/>
      <c r="L201" s="196"/>
      <c r="M201" s="197"/>
      <c r="N201" s="198"/>
      <c r="O201" s="198"/>
      <c r="P201" s="198"/>
      <c r="Q201" s="198"/>
      <c r="R201" s="198"/>
      <c r="S201" s="198"/>
      <c r="T201" s="199"/>
      <c r="AT201" s="200" t="s">
        <v>135</v>
      </c>
      <c r="AU201" s="200" t="s">
        <v>82</v>
      </c>
      <c r="AV201" s="13" t="s">
        <v>82</v>
      </c>
      <c r="AW201" s="13" t="s">
        <v>33</v>
      </c>
      <c r="AX201" s="13" t="s">
        <v>71</v>
      </c>
      <c r="AY201" s="200" t="s">
        <v>124</v>
      </c>
    </row>
    <row r="202" spans="1:65" s="2" customFormat="1" ht="13.8" customHeight="1">
      <c r="A202" s="33"/>
      <c r="B202" s="34"/>
      <c r="C202" s="172" t="s">
        <v>324</v>
      </c>
      <c r="D202" s="172" t="s">
        <v>126</v>
      </c>
      <c r="E202" s="173" t="s">
        <v>325</v>
      </c>
      <c r="F202" s="174" t="s">
        <v>326</v>
      </c>
      <c r="G202" s="175" t="s">
        <v>139</v>
      </c>
      <c r="H202" s="176">
        <v>1890.8</v>
      </c>
      <c r="I202" s="177"/>
      <c r="J202" s="178">
        <f>ROUND(I202*H202,2)</f>
        <v>0</v>
      </c>
      <c r="K202" s="174" t="s">
        <v>130</v>
      </c>
      <c r="L202" s="38"/>
      <c r="M202" s="179" t="s">
        <v>19</v>
      </c>
      <c r="N202" s="180" t="s">
        <v>42</v>
      </c>
      <c r="O202" s="63"/>
      <c r="P202" s="181">
        <f>O202*H202</f>
        <v>0</v>
      </c>
      <c r="Q202" s="181">
        <v>0.69</v>
      </c>
      <c r="R202" s="181">
        <f>Q202*H202</f>
        <v>1304.6519999999998</v>
      </c>
      <c r="S202" s="181">
        <v>0</v>
      </c>
      <c r="T202" s="18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83" t="s">
        <v>131</v>
      </c>
      <c r="AT202" s="183" t="s">
        <v>126</v>
      </c>
      <c r="AU202" s="183" t="s">
        <v>82</v>
      </c>
      <c r="AY202" s="16" t="s">
        <v>124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6" t="s">
        <v>79</v>
      </c>
      <c r="BK202" s="184">
        <f>ROUND(I202*H202,2)</f>
        <v>0</v>
      </c>
      <c r="BL202" s="16" t="s">
        <v>131</v>
      </c>
      <c r="BM202" s="183" t="s">
        <v>327</v>
      </c>
    </row>
    <row r="203" spans="1:65" s="2" customFormat="1">
      <c r="A203" s="33"/>
      <c r="B203" s="34"/>
      <c r="C203" s="35"/>
      <c r="D203" s="185" t="s">
        <v>133</v>
      </c>
      <c r="E203" s="35"/>
      <c r="F203" s="186" t="s">
        <v>328</v>
      </c>
      <c r="G203" s="35"/>
      <c r="H203" s="35"/>
      <c r="I203" s="187"/>
      <c r="J203" s="35"/>
      <c r="K203" s="35"/>
      <c r="L203" s="38"/>
      <c r="M203" s="188"/>
      <c r="N203" s="189"/>
      <c r="O203" s="63"/>
      <c r="P203" s="63"/>
      <c r="Q203" s="63"/>
      <c r="R203" s="63"/>
      <c r="S203" s="63"/>
      <c r="T203" s="64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133</v>
      </c>
      <c r="AU203" s="16" t="s">
        <v>82</v>
      </c>
    </row>
    <row r="204" spans="1:65" s="2" customFormat="1" ht="19.2">
      <c r="A204" s="33"/>
      <c r="B204" s="34"/>
      <c r="C204" s="35"/>
      <c r="D204" s="185" t="s">
        <v>149</v>
      </c>
      <c r="E204" s="35"/>
      <c r="F204" s="201" t="s">
        <v>329</v>
      </c>
      <c r="G204" s="35"/>
      <c r="H204" s="35"/>
      <c r="I204" s="187"/>
      <c r="J204" s="35"/>
      <c r="K204" s="35"/>
      <c r="L204" s="38"/>
      <c r="M204" s="188"/>
      <c r="N204" s="189"/>
      <c r="O204" s="63"/>
      <c r="P204" s="63"/>
      <c r="Q204" s="63"/>
      <c r="R204" s="63"/>
      <c r="S204" s="63"/>
      <c r="T204" s="64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149</v>
      </c>
      <c r="AU204" s="16" t="s">
        <v>82</v>
      </c>
    </row>
    <row r="205" spans="1:65" s="13" customFormat="1">
      <c r="B205" s="190"/>
      <c r="C205" s="191"/>
      <c r="D205" s="185" t="s">
        <v>135</v>
      </c>
      <c r="E205" s="192" t="s">
        <v>19</v>
      </c>
      <c r="F205" s="193" t="s">
        <v>330</v>
      </c>
      <c r="G205" s="191"/>
      <c r="H205" s="194">
        <v>1707.2</v>
      </c>
      <c r="I205" s="195"/>
      <c r="J205" s="191"/>
      <c r="K205" s="191"/>
      <c r="L205" s="196"/>
      <c r="M205" s="197"/>
      <c r="N205" s="198"/>
      <c r="O205" s="198"/>
      <c r="P205" s="198"/>
      <c r="Q205" s="198"/>
      <c r="R205" s="198"/>
      <c r="S205" s="198"/>
      <c r="T205" s="199"/>
      <c r="AT205" s="200" t="s">
        <v>135</v>
      </c>
      <c r="AU205" s="200" t="s">
        <v>82</v>
      </c>
      <c r="AV205" s="13" t="s">
        <v>82</v>
      </c>
      <c r="AW205" s="13" t="s">
        <v>33</v>
      </c>
      <c r="AX205" s="13" t="s">
        <v>71</v>
      </c>
      <c r="AY205" s="200" t="s">
        <v>124</v>
      </c>
    </row>
    <row r="206" spans="1:65" s="13" customFormat="1">
      <c r="B206" s="190"/>
      <c r="C206" s="191"/>
      <c r="D206" s="185" t="s">
        <v>135</v>
      </c>
      <c r="E206" s="192" t="s">
        <v>19</v>
      </c>
      <c r="F206" s="193" t="s">
        <v>331</v>
      </c>
      <c r="G206" s="191"/>
      <c r="H206" s="194">
        <v>46</v>
      </c>
      <c r="I206" s="195"/>
      <c r="J206" s="191"/>
      <c r="K206" s="191"/>
      <c r="L206" s="196"/>
      <c r="M206" s="197"/>
      <c r="N206" s="198"/>
      <c r="O206" s="198"/>
      <c r="P206" s="198"/>
      <c r="Q206" s="198"/>
      <c r="R206" s="198"/>
      <c r="S206" s="198"/>
      <c r="T206" s="199"/>
      <c r="AT206" s="200" t="s">
        <v>135</v>
      </c>
      <c r="AU206" s="200" t="s">
        <v>82</v>
      </c>
      <c r="AV206" s="13" t="s">
        <v>82</v>
      </c>
      <c r="AW206" s="13" t="s">
        <v>33</v>
      </c>
      <c r="AX206" s="13" t="s">
        <v>71</v>
      </c>
      <c r="AY206" s="200" t="s">
        <v>124</v>
      </c>
    </row>
    <row r="207" spans="1:65" s="13" customFormat="1">
      <c r="B207" s="190"/>
      <c r="C207" s="191"/>
      <c r="D207" s="185" t="s">
        <v>135</v>
      </c>
      <c r="E207" s="192" t="s">
        <v>19</v>
      </c>
      <c r="F207" s="193" t="s">
        <v>332</v>
      </c>
      <c r="G207" s="191"/>
      <c r="H207" s="194">
        <v>137.6</v>
      </c>
      <c r="I207" s="195"/>
      <c r="J207" s="191"/>
      <c r="K207" s="191"/>
      <c r="L207" s="196"/>
      <c r="M207" s="197"/>
      <c r="N207" s="198"/>
      <c r="O207" s="198"/>
      <c r="P207" s="198"/>
      <c r="Q207" s="198"/>
      <c r="R207" s="198"/>
      <c r="S207" s="198"/>
      <c r="T207" s="199"/>
      <c r="AT207" s="200" t="s">
        <v>135</v>
      </c>
      <c r="AU207" s="200" t="s">
        <v>82</v>
      </c>
      <c r="AV207" s="13" t="s">
        <v>82</v>
      </c>
      <c r="AW207" s="13" t="s">
        <v>33</v>
      </c>
      <c r="AX207" s="13" t="s">
        <v>71</v>
      </c>
      <c r="AY207" s="200" t="s">
        <v>124</v>
      </c>
    </row>
    <row r="208" spans="1:65" s="2" customFormat="1" ht="13.8" customHeight="1">
      <c r="A208" s="33"/>
      <c r="B208" s="34"/>
      <c r="C208" s="172" t="s">
        <v>333</v>
      </c>
      <c r="D208" s="172" t="s">
        <v>126</v>
      </c>
      <c r="E208" s="173" t="s">
        <v>334</v>
      </c>
      <c r="F208" s="174" t="s">
        <v>335</v>
      </c>
      <c r="G208" s="175" t="s">
        <v>139</v>
      </c>
      <c r="H208" s="176">
        <v>3192.8</v>
      </c>
      <c r="I208" s="177"/>
      <c r="J208" s="178">
        <f>ROUND(I208*H208,2)</f>
        <v>0</v>
      </c>
      <c r="K208" s="174" t="s">
        <v>130</v>
      </c>
      <c r="L208" s="38"/>
      <c r="M208" s="179" t="s">
        <v>19</v>
      </c>
      <c r="N208" s="180" t="s">
        <v>42</v>
      </c>
      <c r="O208" s="63"/>
      <c r="P208" s="181">
        <f>O208*H208</f>
        <v>0</v>
      </c>
      <c r="Q208" s="181">
        <v>0</v>
      </c>
      <c r="R208" s="181">
        <f>Q208*H208</f>
        <v>0</v>
      </c>
      <c r="S208" s="181">
        <v>0</v>
      </c>
      <c r="T208" s="18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83" t="s">
        <v>131</v>
      </c>
      <c r="AT208" s="183" t="s">
        <v>126</v>
      </c>
      <c r="AU208" s="183" t="s">
        <v>82</v>
      </c>
      <c r="AY208" s="16" t="s">
        <v>124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16" t="s">
        <v>79</v>
      </c>
      <c r="BK208" s="184">
        <f>ROUND(I208*H208,2)</f>
        <v>0</v>
      </c>
      <c r="BL208" s="16" t="s">
        <v>131</v>
      </c>
      <c r="BM208" s="183" t="s">
        <v>336</v>
      </c>
    </row>
    <row r="209" spans="1:65" s="2" customFormat="1" ht="19.2">
      <c r="A209" s="33"/>
      <c r="B209" s="34"/>
      <c r="C209" s="35"/>
      <c r="D209" s="185" t="s">
        <v>133</v>
      </c>
      <c r="E209" s="35"/>
      <c r="F209" s="186" t="s">
        <v>337</v>
      </c>
      <c r="G209" s="35"/>
      <c r="H209" s="35"/>
      <c r="I209" s="187"/>
      <c r="J209" s="35"/>
      <c r="K209" s="35"/>
      <c r="L209" s="38"/>
      <c r="M209" s="188"/>
      <c r="N209" s="189"/>
      <c r="O209" s="63"/>
      <c r="P209" s="63"/>
      <c r="Q209" s="63"/>
      <c r="R209" s="63"/>
      <c r="S209" s="63"/>
      <c r="T209" s="64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133</v>
      </c>
      <c r="AU209" s="16" t="s">
        <v>82</v>
      </c>
    </row>
    <row r="210" spans="1:65" s="13" customFormat="1">
      <c r="B210" s="190"/>
      <c r="C210" s="191"/>
      <c r="D210" s="185" t="s">
        <v>135</v>
      </c>
      <c r="E210" s="192" t="s">
        <v>19</v>
      </c>
      <c r="F210" s="193" t="s">
        <v>338</v>
      </c>
      <c r="G210" s="191"/>
      <c r="H210" s="194">
        <v>3009.2</v>
      </c>
      <c r="I210" s="195"/>
      <c r="J210" s="191"/>
      <c r="K210" s="191"/>
      <c r="L210" s="196"/>
      <c r="M210" s="197"/>
      <c r="N210" s="198"/>
      <c r="O210" s="198"/>
      <c r="P210" s="198"/>
      <c r="Q210" s="198"/>
      <c r="R210" s="198"/>
      <c r="S210" s="198"/>
      <c r="T210" s="199"/>
      <c r="AT210" s="200" t="s">
        <v>135</v>
      </c>
      <c r="AU210" s="200" t="s">
        <v>82</v>
      </c>
      <c r="AV210" s="13" t="s">
        <v>82</v>
      </c>
      <c r="AW210" s="13" t="s">
        <v>33</v>
      </c>
      <c r="AX210" s="13" t="s">
        <v>71</v>
      </c>
      <c r="AY210" s="200" t="s">
        <v>124</v>
      </c>
    </row>
    <row r="211" spans="1:65" s="13" customFormat="1">
      <c r="B211" s="190"/>
      <c r="C211" s="191"/>
      <c r="D211" s="185" t="s">
        <v>135</v>
      </c>
      <c r="E211" s="192" t="s">
        <v>19</v>
      </c>
      <c r="F211" s="193" t="s">
        <v>331</v>
      </c>
      <c r="G211" s="191"/>
      <c r="H211" s="194">
        <v>46</v>
      </c>
      <c r="I211" s="195"/>
      <c r="J211" s="191"/>
      <c r="K211" s="191"/>
      <c r="L211" s="196"/>
      <c r="M211" s="197"/>
      <c r="N211" s="198"/>
      <c r="O211" s="198"/>
      <c r="P211" s="198"/>
      <c r="Q211" s="198"/>
      <c r="R211" s="198"/>
      <c r="S211" s="198"/>
      <c r="T211" s="199"/>
      <c r="AT211" s="200" t="s">
        <v>135</v>
      </c>
      <c r="AU211" s="200" t="s">
        <v>82</v>
      </c>
      <c r="AV211" s="13" t="s">
        <v>82</v>
      </c>
      <c r="AW211" s="13" t="s">
        <v>33</v>
      </c>
      <c r="AX211" s="13" t="s">
        <v>71</v>
      </c>
      <c r="AY211" s="200" t="s">
        <v>124</v>
      </c>
    </row>
    <row r="212" spans="1:65" s="13" customFormat="1">
      <c r="B212" s="190"/>
      <c r="C212" s="191"/>
      <c r="D212" s="185" t="s">
        <v>135</v>
      </c>
      <c r="E212" s="192" t="s">
        <v>19</v>
      </c>
      <c r="F212" s="193" t="s">
        <v>332</v>
      </c>
      <c r="G212" s="191"/>
      <c r="H212" s="194">
        <v>137.6</v>
      </c>
      <c r="I212" s="195"/>
      <c r="J212" s="191"/>
      <c r="K212" s="191"/>
      <c r="L212" s="196"/>
      <c r="M212" s="197"/>
      <c r="N212" s="198"/>
      <c r="O212" s="198"/>
      <c r="P212" s="198"/>
      <c r="Q212" s="198"/>
      <c r="R212" s="198"/>
      <c r="S212" s="198"/>
      <c r="T212" s="199"/>
      <c r="AT212" s="200" t="s">
        <v>135</v>
      </c>
      <c r="AU212" s="200" t="s">
        <v>82</v>
      </c>
      <c r="AV212" s="13" t="s">
        <v>82</v>
      </c>
      <c r="AW212" s="13" t="s">
        <v>33</v>
      </c>
      <c r="AX212" s="13" t="s">
        <v>71</v>
      </c>
      <c r="AY212" s="200" t="s">
        <v>124</v>
      </c>
    </row>
    <row r="213" spans="1:65" s="2" customFormat="1" ht="13.8" customHeight="1">
      <c r="A213" s="33"/>
      <c r="B213" s="34"/>
      <c r="C213" s="172" t="s">
        <v>339</v>
      </c>
      <c r="D213" s="172" t="s">
        <v>126</v>
      </c>
      <c r="E213" s="173" t="s">
        <v>340</v>
      </c>
      <c r="F213" s="174" t="s">
        <v>341</v>
      </c>
      <c r="G213" s="175" t="s">
        <v>139</v>
      </c>
      <c r="H213" s="176">
        <v>1025.9000000000001</v>
      </c>
      <c r="I213" s="177"/>
      <c r="J213" s="178">
        <f>ROUND(I213*H213,2)</f>
        <v>0</v>
      </c>
      <c r="K213" s="174" t="s">
        <v>130</v>
      </c>
      <c r="L213" s="38"/>
      <c r="M213" s="179" t="s">
        <v>19</v>
      </c>
      <c r="N213" s="180" t="s">
        <v>42</v>
      </c>
      <c r="O213" s="63"/>
      <c r="P213" s="181">
        <f>O213*H213</f>
        <v>0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83" t="s">
        <v>131</v>
      </c>
      <c r="AT213" s="183" t="s">
        <v>126</v>
      </c>
      <c r="AU213" s="183" t="s">
        <v>82</v>
      </c>
      <c r="AY213" s="16" t="s">
        <v>124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6" t="s">
        <v>79</v>
      </c>
      <c r="BK213" s="184">
        <f>ROUND(I213*H213,2)</f>
        <v>0</v>
      </c>
      <c r="BL213" s="16" t="s">
        <v>131</v>
      </c>
      <c r="BM213" s="183" t="s">
        <v>342</v>
      </c>
    </row>
    <row r="214" spans="1:65" s="2" customFormat="1" ht="19.2">
      <c r="A214" s="33"/>
      <c r="B214" s="34"/>
      <c r="C214" s="35"/>
      <c r="D214" s="185" t="s">
        <v>133</v>
      </c>
      <c r="E214" s="35"/>
      <c r="F214" s="186" t="s">
        <v>343</v>
      </c>
      <c r="G214" s="35"/>
      <c r="H214" s="35"/>
      <c r="I214" s="187"/>
      <c r="J214" s="35"/>
      <c r="K214" s="35"/>
      <c r="L214" s="38"/>
      <c r="M214" s="188"/>
      <c r="N214" s="189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133</v>
      </c>
      <c r="AU214" s="16" t="s">
        <v>82</v>
      </c>
    </row>
    <row r="215" spans="1:65" s="13" customFormat="1">
      <c r="B215" s="190"/>
      <c r="C215" s="191"/>
      <c r="D215" s="185" t="s">
        <v>135</v>
      </c>
      <c r="E215" s="192" t="s">
        <v>19</v>
      </c>
      <c r="F215" s="193" t="s">
        <v>142</v>
      </c>
      <c r="G215" s="191"/>
      <c r="H215" s="194">
        <v>1008.4</v>
      </c>
      <c r="I215" s="195"/>
      <c r="J215" s="191"/>
      <c r="K215" s="191"/>
      <c r="L215" s="196"/>
      <c r="M215" s="197"/>
      <c r="N215" s="198"/>
      <c r="O215" s="198"/>
      <c r="P215" s="198"/>
      <c r="Q215" s="198"/>
      <c r="R215" s="198"/>
      <c r="S215" s="198"/>
      <c r="T215" s="199"/>
      <c r="AT215" s="200" t="s">
        <v>135</v>
      </c>
      <c r="AU215" s="200" t="s">
        <v>82</v>
      </c>
      <c r="AV215" s="13" t="s">
        <v>82</v>
      </c>
      <c r="AW215" s="13" t="s">
        <v>33</v>
      </c>
      <c r="AX215" s="13" t="s">
        <v>71</v>
      </c>
      <c r="AY215" s="200" t="s">
        <v>124</v>
      </c>
    </row>
    <row r="216" spans="1:65" s="13" customFormat="1">
      <c r="B216" s="190"/>
      <c r="C216" s="191"/>
      <c r="D216" s="185" t="s">
        <v>135</v>
      </c>
      <c r="E216" s="192" t="s">
        <v>19</v>
      </c>
      <c r="F216" s="193" t="s">
        <v>143</v>
      </c>
      <c r="G216" s="191"/>
      <c r="H216" s="194">
        <v>17.5</v>
      </c>
      <c r="I216" s="195"/>
      <c r="J216" s="191"/>
      <c r="K216" s="191"/>
      <c r="L216" s="196"/>
      <c r="M216" s="197"/>
      <c r="N216" s="198"/>
      <c r="O216" s="198"/>
      <c r="P216" s="198"/>
      <c r="Q216" s="198"/>
      <c r="R216" s="198"/>
      <c r="S216" s="198"/>
      <c r="T216" s="199"/>
      <c r="AT216" s="200" t="s">
        <v>135</v>
      </c>
      <c r="AU216" s="200" t="s">
        <v>82</v>
      </c>
      <c r="AV216" s="13" t="s">
        <v>82</v>
      </c>
      <c r="AW216" s="13" t="s">
        <v>33</v>
      </c>
      <c r="AX216" s="13" t="s">
        <v>71</v>
      </c>
      <c r="AY216" s="200" t="s">
        <v>124</v>
      </c>
    </row>
    <row r="217" spans="1:65" s="2" customFormat="1" ht="13.8" customHeight="1">
      <c r="A217" s="33"/>
      <c r="B217" s="34"/>
      <c r="C217" s="172" t="s">
        <v>344</v>
      </c>
      <c r="D217" s="172" t="s">
        <v>126</v>
      </c>
      <c r="E217" s="173" t="s">
        <v>345</v>
      </c>
      <c r="F217" s="174" t="s">
        <v>346</v>
      </c>
      <c r="G217" s="175" t="s">
        <v>139</v>
      </c>
      <c r="H217" s="176">
        <v>2905.4</v>
      </c>
      <c r="I217" s="177"/>
      <c r="J217" s="178">
        <f>ROUND(I217*H217,2)</f>
        <v>0</v>
      </c>
      <c r="K217" s="174" t="s">
        <v>130</v>
      </c>
      <c r="L217" s="38"/>
      <c r="M217" s="179" t="s">
        <v>19</v>
      </c>
      <c r="N217" s="180" t="s">
        <v>42</v>
      </c>
      <c r="O217" s="63"/>
      <c r="P217" s="181">
        <f>O217*H217</f>
        <v>0</v>
      </c>
      <c r="Q217" s="181">
        <v>0</v>
      </c>
      <c r="R217" s="181">
        <f>Q217*H217</f>
        <v>0</v>
      </c>
      <c r="S217" s="181">
        <v>0</v>
      </c>
      <c r="T217" s="18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83" t="s">
        <v>131</v>
      </c>
      <c r="AT217" s="183" t="s">
        <v>126</v>
      </c>
      <c r="AU217" s="183" t="s">
        <v>82</v>
      </c>
      <c r="AY217" s="16" t="s">
        <v>124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6" t="s">
        <v>79</v>
      </c>
      <c r="BK217" s="184">
        <f>ROUND(I217*H217,2)</f>
        <v>0</v>
      </c>
      <c r="BL217" s="16" t="s">
        <v>131</v>
      </c>
      <c r="BM217" s="183" t="s">
        <v>347</v>
      </c>
    </row>
    <row r="218" spans="1:65" s="2" customFormat="1" ht="19.2">
      <c r="A218" s="33"/>
      <c r="B218" s="34"/>
      <c r="C218" s="35"/>
      <c r="D218" s="185" t="s">
        <v>133</v>
      </c>
      <c r="E218" s="35"/>
      <c r="F218" s="186" t="s">
        <v>348</v>
      </c>
      <c r="G218" s="35"/>
      <c r="H218" s="35"/>
      <c r="I218" s="187"/>
      <c r="J218" s="35"/>
      <c r="K218" s="35"/>
      <c r="L218" s="38"/>
      <c r="M218" s="188"/>
      <c r="N218" s="189"/>
      <c r="O218" s="63"/>
      <c r="P218" s="63"/>
      <c r="Q218" s="63"/>
      <c r="R218" s="63"/>
      <c r="S218" s="63"/>
      <c r="T218" s="64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133</v>
      </c>
      <c r="AU218" s="16" t="s">
        <v>82</v>
      </c>
    </row>
    <row r="219" spans="1:65" s="13" customFormat="1">
      <c r="B219" s="190"/>
      <c r="C219" s="191"/>
      <c r="D219" s="185" t="s">
        <v>135</v>
      </c>
      <c r="E219" s="192" t="s">
        <v>19</v>
      </c>
      <c r="F219" s="193" t="s">
        <v>349</v>
      </c>
      <c r="G219" s="191"/>
      <c r="H219" s="194">
        <v>2905.4</v>
      </c>
      <c r="I219" s="195"/>
      <c r="J219" s="191"/>
      <c r="K219" s="191"/>
      <c r="L219" s="196"/>
      <c r="M219" s="197"/>
      <c r="N219" s="198"/>
      <c r="O219" s="198"/>
      <c r="P219" s="198"/>
      <c r="Q219" s="198"/>
      <c r="R219" s="198"/>
      <c r="S219" s="198"/>
      <c r="T219" s="199"/>
      <c r="AT219" s="200" t="s">
        <v>135</v>
      </c>
      <c r="AU219" s="200" t="s">
        <v>82</v>
      </c>
      <c r="AV219" s="13" t="s">
        <v>82</v>
      </c>
      <c r="AW219" s="13" t="s">
        <v>33</v>
      </c>
      <c r="AX219" s="13" t="s">
        <v>79</v>
      </c>
      <c r="AY219" s="200" t="s">
        <v>124</v>
      </c>
    </row>
    <row r="220" spans="1:65" s="2" customFormat="1" ht="13.8" customHeight="1">
      <c r="A220" s="33"/>
      <c r="B220" s="34"/>
      <c r="C220" s="202" t="s">
        <v>350</v>
      </c>
      <c r="D220" s="202" t="s">
        <v>265</v>
      </c>
      <c r="E220" s="203" t="s">
        <v>351</v>
      </c>
      <c r="F220" s="204" t="s">
        <v>352</v>
      </c>
      <c r="G220" s="205" t="s">
        <v>228</v>
      </c>
      <c r="H220" s="206">
        <v>108.081</v>
      </c>
      <c r="I220" s="207"/>
      <c r="J220" s="208">
        <f>ROUND(I220*H220,2)</f>
        <v>0</v>
      </c>
      <c r="K220" s="204" t="s">
        <v>130</v>
      </c>
      <c r="L220" s="209"/>
      <c r="M220" s="210" t="s">
        <v>19</v>
      </c>
      <c r="N220" s="211" t="s">
        <v>42</v>
      </c>
      <c r="O220" s="63"/>
      <c r="P220" s="181">
        <f>O220*H220</f>
        <v>0</v>
      </c>
      <c r="Q220" s="181">
        <v>1</v>
      </c>
      <c r="R220" s="181">
        <f>Q220*H220</f>
        <v>108.081</v>
      </c>
      <c r="S220" s="181">
        <v>0</v>
      </c>
      <c r="T220" s="18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83" t="s">
        <v>186</v>
      </c>
      <c r="AT220" s="183" t="s">
        <v>265</v>
      </c>
      <c r="AU220" s="183" t="s">
        <v>82</v>
      </c>
      <c r="AY220" s="16" t="s">
        <v>124</v>
      </c>
      <c r="BE220" s="184">
        <f>IF(N220="základní",J220,0)</f>
        <v>0</v>
      </c>
      <c r="BF220" s="184">
        <f>IF(N220="snížená",J220,0)</f>
        <v>0</v>
      </c>
      <c r="BG220" s="184">
        <f>IF(N220="zákl. přenesená",J220,0)</f>
        <v>0</v>
      </c>
      <c r="BH220" s="184">
        <f>IF(N220="sníž. přenesená",J220,0)</f>
        <v>0</v>
      </c>
      <c r="BI220" s="184">
        <f>IF(N220="nulová",J220,0)</f>
        <v>0</v>
      </c>
      <c r="BJ220" s="16" t="s">
        <v>79</v>
      </c>
      <c r="BK220" s="184">
        <f>ROUND(I220*H220,2)</f>
        <v>0</v>
      </c>
      <c r="BL220" s="16" t="s">
        <v>131</v>
      </c>
      <c r="BM220" s="183" t="s">
        <v>353</v>
      </c>
    </row>
    <row r="221" spans="1:65" s="2" customFormat="1">
      <c r="A221" s="33"/>
      <c r="B221" s="34"/>
      <c r="C221" s="35"/>
      <c r="D221" s="185" t="s">
        <v>133</v>
      </c>
      <c r="E221" s="35"/>
      <c r="F221" s="186" t="s">
        <v>352</v>
      </c>
      <c r="G221" s="35"/>
      <c r="H221" s="35"/>
      <c r="I221" s="187"/>
      <c r="J221" s="35"/>
      <c r="K221" s="35"/>
      <c r="L221" s="38"/>
      <c r="M221" s="188"/>
      <c r="N221" s="189"/>
      <c r="O221" s="63"/>
      <c r="P221" s="63"/>
      <c r="Q221" s="63"/>
      <c r="R221" s="63"/>
      <c r="S221" s="63"/>
      <c r="T221" s="64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133</v>
      </c>
      <c r="AU221" s="16" t="s">
        <v>82</v>
      </c>
    </row>
    <row r="222" spans="1:65" s="13" customFormat="1">
      <c r="B222" s="190"/>
      <c r="C222" s="191"/>
      <c r="D222" s="185" t="s">
        <v>135</v>
      </c>
      <c r="E222" s="192" t="s">
        <v>19</v>
      </c>
      <c r="F222" s="193" t="s">
        <v>354</v>
      </c>
      <c r="G222" s="191"/>
      <c r="H222" s="194">
        <v>108.081</v>
      </c>
      <c r="I222" s="195"/>
      <c r="J222" s="191"/>
      <c r="K222" s="191"/>
      <c r="L222" s="196"/>
      <c r="M222" s="197"/>
      <c r="N222" s="198"/>
      <c r="O222" s="198"/>
      <c r="P222" s="198"/>
      <c r="Q222" s="198"/>
      <c r="R222" s="198"/>
      <c r="S222" s="198"/>
      <c r="T222" s="199"/>
      <c r="AT222" s="200" t="s">
        <v>135</v>
      </c>
      <c r="AU222" s="200" t="s">
        <v>82</v>
      </c>
      <c r="AV222" s="13" t="s">
        <v>82</v>
      </c>
      <c r="AW222" s="13" t="s">
        <v>33</v>
      </c>
      <c r="AX222" s="13" t="s">
        <v>79</v>
      </c>
      <c r="AY222" s="200" t="s">
        <v>124</v>
      </c>
    </row>
    <row r="223" spans="1:65" s="2" customFormat="1" ht="13.8" customHeight="1">
      <c r="A223" s="33"/>
      <c r="B223" s="34"/>
      <c r="C223" s="172" t="s">
        <v>355</v>
      </c>
      <c r="D223" s="172" t="s">
        <v>126</v>
      </c>
      <c r="E223" s="173" t="s">
        <v>356</v>
      </c>
      <c r="F223" s="174" t="s">
        <v>357</v>
      </c>
      <c r="G223" s="175" t="s">
        <v>139</v>
      </c>
      <c r="H223" s="176">
        <v>794</v>
      </c>
      <c r="I223" s="177"/>
      <c r="J223" s="178">
        <f>ROUND(I223*H223,2)</f>
        <v>0</v>
      </c>
      <c r="K223" s="174" t="s">
        <v>130</v>
      </c>
      <c r="L223" s="38"/>
      <c r="M223" s="179" t="s">
        <v>19</v>
      </c>
      <c r="N223" s="180" t="s">
        <v>42</v>
      </c>
      <c r="O223" s="63"/>
      <c r="P223" s="181">
        <f>O223*H223</f>
        <v>0</v>
      </c>
      <c r="Q223" s="181">
        <v>0.26</v>
      </c>
      <c r="R223" s="181">
        <f>Q223*H223</f>
        <v>206.44</v>
      </c>
      <c r="S223" s="181">
        <v>0</v>
      </c>
      <c r="T223" s="18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83" t="s">
        <v>131</v>
      </c>
      <c r="AT223" s="183" t="s">
        <v>126</v>
      </c>
      <c r="AU223" s="183" t="s">
        <v>82</v>
      </c>
      <c r="AY223" s="16" t="s">
        <v>124</v>
      </c>
      <c r="BE223" s="184">
        <f>IF(N223="základní",J223,0)</f>
        <v>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16" t="s">
        <v>79</v>
      </c>
      <c r="BK223" s="184">
        <f>ROUND(I223*H223,2)</f>
        <v>0</v>
      </c>
      <c r="BL223" s="16" t="s">
        <v>131</v>
      </c>
      <c r="BM223" s="183" t="s">
        <v>358</v>
      </c>
    </row>
    <row r="224" spans="1:65" s="2" customFormat="1">
      <c r="A224" s="33"/>
      <c r="B224" s="34"/>
      <c r="C224" s="35"/>
      <c r="D224" s="185" t="s">
        <v>133</v>
      </c>
      <c r="E224" s="35"/>
      <c r="F224" s="186" t="s">
        <v>359</v>
      </c>
      <c r="G224" s="35"/>
      <c r="H224" s="35"/>
      <c r="I224" s="187"/>
      <c r="J224" s="35"/>
      <c r="K224" s="35"/>
      <c r="L224" s="38"/>
      <c r="M224" s="188"/>
      <c r="N224" s="189"/>
      <c r="O224" s="63"/>
      <c r="P224" s="63"/>
      <c r="Q224" s="63"/>
      <c r="R224" s="63"/>
      <c r="S224" s="63"/>
      <c r="T224" s="64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133</v>
      </c>
      <c r="AU224" s="16" t="s">
        <v>82</v>
      </c>
    </row>
    <row r="225" spans="1:65" s="13" customFormat="1">
      <c r="B225" s="190"/>
      <c r="C225" s="191"/>
      <c r="D225" s="185" t="s">
        <v>135</v>
      </c>
      <c r="E225" s="192" t="s">
        <v>19</v>
      </c>
      <c r="F225" s="193" t="s">
        <v>360</v>
      </c>
      <c r="G225" s="191"/>
      <c r="H225" s="194">
        <v>794</v>
      </c>
      <c r="I225" s="195"/>
      <c r="J225" s="191"/>
      <c r="K225" s="191"/>
      <c r="L225" s="196"/>
      <c r="M225" s="197"/>
      <c r="N225" s="198"/>
      <c r="O225" s="198"/>
      <c r="P225" s="198"/>
      <c r="Q225" s="198"/>
      <c r="R225" s="198"/>
      <c r="S225" s="198"/>
      <c r="T225" s="199"/>
      <c r="AT225" s="200" t="s">
        <v>135</v>
      </c>
      <c r="AU225" s="200" t="s">
        <v>82</v>
      </c>
      <c r="AV225" s="13" t="s">
        <v>82</v>
      </c>
      <c r="AW225" s="13" t="s">
        <v>33</v>
      </c>
      <c r="AX225" s="13" t="s">
        <v>79</v>
      </c>
      <c r="AY225" s="200" t="s">
        <v>124</v>
      </c>
    </row>
    <row r="226" spans="1:65" s="2" customFormat="1" ht="13.8" customHeight="1">
      <c r="A226" s="33"/>
      <c r="B226" s="34"/>
      <c r="C226" s="172" t="s">
        <v>361</v>
      </c>
      <c r="D226" s="172" t="s">
        <v>126</v>
      </c>
      <c r="E226" s="173" t="s">
        <v>362</v>
      </c>
      <c r="F226" s="174" t="s">
        <v>363</v>
      </c>
      <c r="G226" s="175" t="s">
        <v>139</v>
      </c>
      <c r="H226" s="176">
        <v>3096.3</v>
      </c>
      <c r="I226" s="177"/>
      <c r="J226" s="178">
        <f>ROUND(I226*H226,2)</f>
        <v>0</v>
      </c>
      <c r="K226" s="174" t="s">
        <v>130</v>
      </c>
      <c r="L226" s="38"/>
      <c r="M226" s="179" t="s">
        <v>19</v>
      </c>
      <c r="N226" s="180" t="s">
        <v>42</v>
      </c>
      <c r="O226" s="63"/>
      <c r="P226" s="181">
        <f>O226*H226</f>
        <v>0</v>
      </c>
      <c r="Q226" s="181">
        <v>0</v>
      </c>
      <c r="R226" s="181">
        <f>Q226*H226</f>
        <v>0</v>
      </c>
      <c r="S226" s="181">
        <v>0</v>
      </c>
      <c r="T226" s="18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83" t="s">
        <v>131</v>
      </c>
      <c r="AT226" s="183" t="s">
        <v>126</v>
      </c>
      <c r="AU226" s="183" t="s">
        <v>82</v>
      </c>
      <c r="AY226" s="16" t="s">
        <v>124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16" t="s">
        <v>79</v>
      </c>
      <c r="BK226" s="184">
        <f>ROUND(I226*H226,2)</f>
        <v>0</v>
      </c>
      <c r="BL226" s="16" t="s">
        <v>131</v>
      </c>
      <c r="BM226" s="183" t="s">
        <v>364</v>
      </c>
    </row>
    <row r="227" spans="1:65" s="2" customFormat="1">
      <c r="A227" s="33"/>
      <c r="B227" s="34"/>
      <c r="C227" s="35"/>
      <c r="D227" s="185" t="s">
        <v>133</v>
      </c>
      <c r="E227" s="35"/>
      <c r="F227" s="186" t="s">
        <v>365</v>
      </c>
      <c r="G227" s="35"/>
      <c r="H227" s="35"/>
      <c r="I227" s="187"/>
      <c r="J227" s="35"/>
      <c r="K227" s="35"/>
      <c r="L227" s="38"/>
      <c r="M227" s="188"/>
      <c r="N227" s="189"/>
      <c r="O227" s="63"/>
      <c r="P227" s="63"/>
      <c r="Q227" s="63"/>
      <c r="R227" s="63"/>
      <c r="S227" s="63"/>
      <c r="T227" s="64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133</v>
      </c>
      <c r="AU227" s="16" t="s">
        <v>82</v>
      </c>
    </row>
    <row r="228" spans="1:65" s="2" customFormat="1" ht="28.8">
      <c r="A228" s="33"/>
      <c r="B228" s="34"/>
      <c r="C228" s="35"/>
      <c r="D228" s="185" t="s">
        <v>149</v>
      </c>
      <c r="E228" s="35"/>
      <c r="F228" s="201" t="s">
        <v>366</v>
      </c>
      <c r="G228" s="35"/>
      <c r="H228" s="35"/>
      <c r="I228" s="187"/>
      <c r="J228" s="35"/>
      <c r="K228" s="35"/>
      <c r="L228" s="38"/>
      <c r="M228" s="188"/>
      <c r="N228" s="189"/>
      <c r="O228" s="63"/>
      <c r="P228" s="63"/>
      <c r="Q228" s="63"/>
      <c r="R228" s="63"/>
      <c r="S228" s="63"/>
      <c r="T228" s="64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149</v>
      </c>
      <c r="AU228" s="16" t="s">
        <v>82</v>
      </c>
    </row>
    <row r="229" spans="1:65" s="13" customFormat="1">
      <c r="B229" s="190"/>
      <c r="C229" s="191"/>
      <c r="D229" s="185" t="s">
        <v>135</v>
      </c>
      <c r="E229" s="192" t="s">
        <v>19</v>
      </c>
      <c r="F229" s="193" t="s">
        <v>367</v>
      </c>
      <c r="G229" s="191"/>
      <c r="H229" s="194">
        <v>2912.7</v>
      </c>
      <c r="I229" s="195"/>
      <c r="J229" s="191"/>
      <c r="K229" s="191"/>
      <c r="L229" s="196"/>
      <c r="M229" s="197"/>
      <c r="N229" s="198"/>
      <c r="O229" s="198"/>
      <c r="P229" s="198"/>
      <c r="Q229" s="198"/>
      <c r="R229" s="198"/>
      <c r="S229" s="198"/>
      <c r="T229" s="199"/>
      <c r="AT229" s="200" t="s">
        <v>135</v>
      </c>
      <c r="AU229" s="200" t="s">
        <v>82</v>
      </c>
      <c r="AV229" s="13" t="s">
        <v>82</v>
      </c>
      <c r="AW229" s="13" t="s">
        <v>33</v>
      </c>
      <c r="AX229" s="13" t="s">
        <v>71</v>
      </c>
      <c r="AY229" s="200" t="s">
        <v>124</v>
      </c>
    </row>
    <row r="230" spans="1:65" s="13" customFormat="1">
      <c r="B230" s="190"/>
      <c r="C230" s="191"/>
      <c r="D230" s="185" t="s">
        <v>135</v>
      </c>
      <c r="E230" s="192" t="s">
        <v>19</v>
      </c>
      <c r="F230" s="193" t="s">
        <v>331</v>
      </c>
      <c r="G230" s="191"/>
      <c r="H230" s="194">
        <v>46</v>
      </c>
      <c r="I230" s="195"/>
      <c r="J230" s="191"/>
      <c r="K230" s="191"/>
      <c r="L230" s="196"/>
      <c r="M230" s="197"/>
      <c r="N230" s="198"/>
      <c r="O230" s="198"/>
      <c r="P230" s="198"/>
      <c r="Q230" s="198"/>
      <c r="R230" s="198"/>
      <c r="S230" s="198"/>
      <c r="T230" s="199"/>
      <c r="AT230" s="200" t="s">
        <v>135</v>
      </c>
      <c r="AU230" s="200" t="s">
        <v>82</v>
      </c>
      <c r="AV230" s="13" t="s">
        <v>82</v>
      </c>
      <c r="AW230" s="13" t="s">
        <v>33</v>
      </c>
      <c r="AX230" s="13" t="s">
        <v>71</v>
      </c>
      <c r="AY230" s="200" t="s">
        <v>124</v>
      </c>
    </row>
    <row r="231" spans="1:65" s="13" customFormat="1">
      <c r="B231" s="190"/>
      <c r="C231" s="191"/>
      <c r="D231" s="185" t="s">
        <v>135</v>
      </c>
      <c r="E231" s="192" t="s">
        <v>19</v>
      </c>
      <c r="F231" s="193" t="s">
        <v>332</v>
      </c>
      <c r="G231" s="191"/>
      <c r="H231" s="194">
        <v>137.6</v>
      </c>
      <c r="I231" s="195"/>
      <c r="J231" s="191"/>
      <c r="K231" s="191"/>
      <c r="L231" s="196"/>
      <c r="M231" s="197"/>
      <c r="N231" s="198"/>
      <c r="O231" s="198"/>
      <c r="P231" s="198"/>
      <c r="Q231" s="198"/>
      <c r="R231" s="198"/>
      <c r="S231" s="198"/>
      <c r="T231" s="199"/>
      <c r="AT231" s="200" t="s">
        <v>135</v>
      </c>
      <c r="AU231" s="200" t="s">
        <v>82</v>
      </c>
      <c r="AV231" s="13" t="s">
        <v>82</v>
      </c>
      <c r="AW231" s="13" t="s">
        <v>33</v>
      </c>
      <c r="AX231" s="13" t="s">
        <v>71</v>
      </c>
      <c r="AY231" s="200" t="s">
        <v>124</v>
      </c>
    </row>
    <row r="232" spans="1:65" s="2" customFormat="1" ht="13.8" customHeight="1">
      <c r="A232" s="33"/>
      <c r="B232" s="34"/>
      <c r="C232" s="172" t="s">
        <v>368</v>
      </c>
      <c r="D232" s="172" t="s">
        <v>126</v>
      </c>
      <c r="E232" s="173" t="s">
        <v>369</v>
      </c>
      <c r="F232" s="174" t="s">
        <v>370</v>
      </c>
      <c r="G232" s="175" t="s">
        <v>139</v>
      </c>
      <c r="H232" s="176">
        <v>4092.3</v>
      </c>
      <c r="I232" s="177"/>
      <c r="J232" s="178">
        <f>ROUND(I232*H232,2)</f>
        <v>0</v>
      </c>
      <c r="K232" s="174" t="s">
        <v>130</v>
      </c>
      <c r="L232" s="38"/>
      <c r="M232" s="179" t="s">
        <v>19</v>
      </c>
      <c r="N232" s="180" t="s">
        <v>42</v>
      </c>
      <c r="O232" s="63"/>
      <c r="P232" s="181">
        <f>O232*H232</f>
        <v>0</v>
      </c>
      <c r="Q232" s="181">
        <v>0</v>
      </c>
      <c r="R232" s="181">
        <f>Q232*H232</f>
        <v>0</v>
      </c>
      <c r="S232" s="181">
        <v>0</v>
      </c>
      <c r="T232" s="18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83" t="s">
        <v>131</v>
      </c>
      <c r="AT232" s="183" t="s">
        <v>126</v>
      </c>
      <c r="AU232" s="183" t="s">
        <v>82</v>
      </c>
      <c r="AY232" s="16" t="s">
        <v>124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6" t="s">
        <v>79</v>
      </c>
      <c r="BK232" s="184">
        <f>ROUND(I232*H232,2)</f>
        <v>0</v>
      </c>
      <c r="BL232" s="16" t="s">
        <v>131</v>
      </c>
      <c r="BM232" s="183" t="s">
        <v>371</v>
      </c>
    </row>
    <row r="233" spans="1:65" s="2" customFormat="1">
      <c r="A233" s="33"/>
      <c r="B233" s="34"/>
      <c r="C233" s="35"/>
      <c r="D233" s="185" t="s">
        <v>133</v>
      </c>
      <c r="E233" s="35"/>
      <c r="F233" s="186" t="s">
        <v>372</v>
      </c>
      <c r="G233" s="35"/>
      <c r="H233" s="35"/>
      <c r="I233" s="187"/>
      <c r="J233" s="35"/>
      <c r="K233" s="35"/>
      <c r="L233" s="38"/>
      <c r="M233" s="188"/>
      <c r="N233" s="189"/>
      <c r="O233" s="63"/>
      <c r="P233" s="63"/>
      <c r="Q233" s="63"/>
      <c r="R233" s="63"/>
      <c r="S233" s="63"/>
      <c r="T233" s="64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133</v>
      </c>
      <c r="AU233" s="16" t="s">
        <v>82</v>
      </c>
    </row>
    <row r="234" spans="1:65" s="2" customFormat="1" ht="28.8">
      <c r="A234" s="33"/>
      <c r="B234" s="34"/>
      <c r="C234" s="35"/>
      <c r="D234" s="185" t="s">
        <v>149</v>
      </c>
      <c r="E234" s="35"/>
      <c r="F234" s="201" t="s">
        <v>373</v>
      </c>
      <c r="G234" s="35"/>
      <c r="H234" s="35"/>
      <c r="I234" s="187"/>
      <c r="J234" s="35"/>
      <c r="K234" s="35"/>
      <c r="L234" s="38"/>
      <c r="M234" s="188"/>
      <c r="N234" s="189"/>
      <c r="O234" s="63"/>
      <c r="P234" s="63"/>
      <c r="Q234" s="63"/>
      <c r="R234" s="63"/>
      <c r="S234" s="63"/>
      <c r="T234" s="64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149</v>
      </c>
      <c r="AU234" s="16" t="s">
        <v>82</v>
      </c>
    </row>
    <row r="235" spans="1:65" s="13" customFormat="1">
      <c r="B235" s="190"/>
      <c r="C235" s="191"/>
      <c r="D235" s="185" t="s">
        <v>135</v>
      </c>
      <c r="E235" s="192" t="s">
        <v>19</v>
      </c>
      <c r="F235" s="193" t="s">
        <v>374</v>
      </c>
      <c r="G235" s="191"/>
      <c r="H235" s="194">
        <v>3908.7</v>
      </c>
      <c r="I235" s="195"/>
      <c r="J235" s="191"/>
      <c r="K235" s="191"/>
      <c r="L235" s="196"/>
      <c r="M235" s="197"/>
      <c r="N235" s="198"/>
      <c r="O235" s="198"/>
      <c r="P235" s="198"/>
      <c r="Q235" s="198"/>
      <c r="R235" s="198"/>
      <c r="S235" s="198"/>
      <c r="T235" s="199"/>
      <c r="AT235" s="200" t="s">
        <v>135</v>
      </c>
      <c r="AU235" s="200" t="s">
        <v>82</v>
      </c>
      <c r="AV235" s="13" t="s">
        <v>82</v>
      </c>
      <c r="AW235" s="13" t="s">
        <v>33</v>
      </c>
      <c r="AX235" s="13" t="s">
        <v>71</v>
      </c>
      <c r="AY235" s="200" t="s">
        <v>124</v>
      </c>
    </row>
    <row r="236" spans="1:65" s="13" customFormat="1">
      <c r="B236" s="190"/>
      <c r="C236" s="191"/>
      <c r="D236" s="185" t="s">
        <v>135</v>
      </c>
      <c r="E236" s="192" t="s">
        <v>19</v>
      </c>
      <c r="F236" s="193" t="s">
        <v>331</v>
      </c>
      <c r="G236" s="191"/>
      <c r="H236" s="194">
        <v>46</v>
      </c>
      <c r="I236" s="195"/>
      <c r="J236" s="191"/>
      <c r="K236" s="191"/>
      <c r="L236" s="196"/>
      <c r="M236" s="197"/>
      <c r="N236" s="198"/>
      <c r="O236" s="198"/>
      <c r="P236" s="198"/>
      <c r="Q236" s="198"/>
      <c r="R236" s="198"/>
      <c r="S236" s="198"/>
      <c r="T236" s="199"/>
      <c r="AT236" s="200" t="s">
        <v>135</v>
      </c>
      <c r="AU236" s="200" t="s">
        <v>82</v>
      </c>
      <c r="AV236" s="13" t="s">
        <v>82</v>
      </c>
      <c r="AW236" s="13" t="s">
        <v>33</v>
      </c>
      <c r="AX236" s="13" t="s">
        <v>71</v>
      </c>
      <c r="AY236" s="200" t="s">
        <v>124</v>
      </c>
    </row>
    <row r="237" spans="1:65" s="13" customFormat="1">
      <c r="B237" s="190"/>
      <c r="C237" s="191"/>
      <c r="D237" s="185" t="s">
        <v>135</v>
      </c>
      <c r="E237" s="192" t="s">
        <v>19</v>
      </c>
      <c r="F237" s="193" t="s">
        <v>332</v>
      </c>
      <c r="G237" s="191"/>
      <c r="H237" s="194">
        <v>137.6</v>
      </c>
      <c r="I237" s="195"/>
      <c r="J237" s="191"/>
      <c r="K237" s="191"/>
      <c r="L237" s="196"/>
      <c r="M237" s="197"/>
      <c r="N237" s="198"/>
      <c r="O237" s="198"/>
      <c r="P237" s="198"/>
      <c r="Q237" s="198"/>
      <c r="R237" s="198"/>
      <c r="S237" s="198"/>
      <c r="T237" s="199"/>
      <c r="AT237" s="200" t="s">
        <v>135</v>
      </c>
      <c r="AU237" s="200" t="s">
        <v>82</v>
      </c>
      <c r="AV237" s="13" t="s">
        <v>82</v>
      </c>
      <c r="AW237" s="13" t="s">
        <v>33</v>
      </c>
      <c r="AX237" s="13" t="s">
        <v>71</v>
      </c>
      <c r="AY237" s="200" t="s">
        <v>124</v>
      </c>
    </row>
    <row r="238" spans="1:65" s="2" customFormat="1" ht="13.8" customHeight="1">
      <c r="A238" s="33"/>
      <c r="B238" s="34"/>
      <c r="C238" s="172" t="s">
        <v>375</v>
      </c>
      <c r="D238" s="172" t="s">
        <v>126</v>
      </c>
      <c r="E238" s="173" t="s">
        <v>376</v>
      </c>
      <c r="F238" s="174" t="s">
        <v>377</v>
      </c>
      <c r="G238" s="175" t="s">
        <v>139</v>
      </c>
      <c r="H238" s="176">
        <v>3048</v>
      </c>
      <c r="I238" s="177"/>
      <c r="J238" s="178">
        <f>ROUND(I238*H238,2)</f>
        <v>0</v>
      </c>
      <c r="K238" s="174" t="s">
        <v>130</v>
      </c>
      <c r="L238" s="38"/>
      <c r="M238" s="179" t="s">
        <v>19</v>
      </c>
      <c r="N238" s="180" t="s">
        <v>42</v>
      </c>
      <c r="O238" s="63"/>
      <c r="P238" s="181">
        <f>O238*H238</f>
        <v>0</v>
      </c>
      <c r="Q238" s="181">
        <v>0</v>
      </c>
      <c r="R238" s="181">
        <f>Q238*H238</f>
        <v>0</v>
      </c>
      <c r="S238" s="181">
        <v>0</v>
      </c>
      <c r="T238" s="182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83" t="s">
        <v>131</v>
      </c>
      <c r="AT238" s="183" t="s">
        <v>126</v>
      </c>
      <c r="AU238" s="183" t="s">
        <v>82</v>
      </c>
      <c r="AY238" s="16" t="s">
        <v>124</v>
      </c>
      <c r="BE238" s="184">
        <f>IF(N238="základní",J238,0)</f>
        <v>0</v>
      </c>
      <c r="BF238" s="184">
        <f>IF(N238="snížená",J238,0)</f>
        <v>0</v>
      </c>
      <c r="BG238" s="184">
        <f>IF(N238="zákl. přenesená",J238,0)</f>
        <v>0</v>
      </c>
      <c r="BH238" s="184">
        <f>IF(N238="sníž. přenesená",J238,0)</f>
        <v>0</v>
      </c>
      <c r="BI238" s="184">
        <f>IF(N238="nulová",J238,0)</f>
        <v>0</v>
      </c>
      <c r="BJ238" s="16" t="s">
        <v>79</v>
      </c>
      <c r="BK238" s="184">
        <f>ROUND(I238*H238,2)</f>
        <v>0</v>
      </c>
      <c r="BL238" s="16" t="s">
        <v>131</v>
      </c>
      <c r="BM238" s="183" t="s">
        <v>378</v>
      </c>
    </row>
    <row r="239" spans="1:65" s="2" customFormat="1" ht="19.2">
      <c r="A239" s="33"/>
      <c r="B239" s="34"/>
      <c r="C239" s="35"/>
      <c r="D239" s="185" t="s">
        <v>133</v>
      </c>
      <c r="E239" s="35"/>
      <c r="F239" s="186" t="s">
        <v>379</v>
      </c>
      <c r="G239" s="35"/>
      <c r="H239" s="35"/>
      <c r="I239" s="187"/>
      <c r="J239" s="35"/>
      <c r="K239" s="35"/>
      <c r="L239" s="38"/>
      <c r="M239" s="188"/>
      <c r="N239" s="189"/>
      <c r="O239" s="63"/>
      <c r="P239" s="63"/>
      <c r="Q239" s="63"/>
      <c r="R239" s="63"/>
      <c r="S239" s="63"/>
      <c r="T239" s="64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133</v>
      </c>
      <c r="AU239" s="16" t="s">
        <v>82</v>
      </c>
    </row>
    <row r="240" spans="1:65" s="13" customFormat="1">
      <c r="B240" s="190"/>
      <c r="C240" s="191"/>
      <c r="D240" s="185" t="s">
        <v>135</v>
      </c>
      <c r="E240" s="192" t="s">
        <v>19</v>
      </c>
      <c r="F240" s="193" t="s">
        <v>380</v>
      </c>
      <c r="G240" s="191"/>
      <c r="H240" s="194">
        <v>2864.4</v>
      </c>
      <c r="I240" s="195"/>
      <c r="J240" s="191"/>
      <c r="K240" s="191"/>
      <c r="L240" s="196"/>
      <c r="M240" s="197"/>
      <c r="N240" s="198"/>
      <c r="O240" s="198"/>
      <c r="P240" s="198"/>
      <c r="Q240" s="198"/>
      <c r="R240" s="198"/>
      <c r="S240" s="198"/>
      <c r="T240" s="199"/>
      <c r="AT240" s="200" t="s">
        <v>135</v>
      </c>
      <c r="AU240" s="200" t="s">
        <v>82</v>
      </c>
      <c r="AV240" s="13" t="s">
        <v>82</v>
      </c>
      <c r="AW240" s="13" t="s">
        <v>33</v>
      </c>
      <c r="AX240" s="13" t="s">
        <v>71</v>
      </c>
      <c r="AY240" s="200" t="s">
        <v>124</v>
      </c>
    </row>
    <row r="241" spans="1:65" s="13" customFormat="1">
      <c r="B241" s="190"/>
      <c r="C241" s="191"/>
      <c r="D241" s="185" t="s">
        <v>135</v>
      </c>
      <c r="E241" s="192" t="s">
        <v>19</v>
      </c>
      <c r="F241" s="193" t="s">
        <v>331</v>
      </c>
      <c r="G241" s="191"/>
      <c r="H241" s="194">
        <v>46</v>
      </c>
      <c r="I241" s="195"/>
      <c r="J241" s="191"/>
      <c r="K241" s="191"/>
      <c r="L241" s="196"/>
      <c r="M241" s="197"/>
      <c r="N241" s="198"/>
      <c r="O241" s="198"/>
      <c r="P241" s="198"/>
      <c r="Q241" s="198"/>
      <c r="R241" s="198"/>
      <c r="S241" s="198"/>
      <c r="T241" s="199"/>
      <c r="AT241" s="200" t="s">
        <v>135</v>
      </c>
      <c r="AU241" s="200" t="s">
        <v>82</v>
      </c>
      <c r="AV241" s="13" t="s">
        <v>82</v>
      </c>
      <c r="AW241" s="13" t="s">
        <v>33</v>
      </c>
      <c r="AX241" s="13" t="s">
        <v>71</v>
      </c>
      <c r="AY241" s="200" t="s">
        <v>124</v>
      </c>
    </row>
    <row r="242" spans="1:65" s="13" customFormat="1">
      <c r="B242" s="190"/>
      <c r="C242" s="191"/>
      <c r="D242" s="185" t="s">
        <v>135</v>
      </c>
      <c r="E242" s="192" t="s">
        <v>19</v>
      </c>
      <c r="F242" s="193" t="s">
        <v>332</v>
      </c>
      <c r="G242" s="191"/>
      <c r="H242" s="194">
        <v>137.6</v>
      </c>
      <c r="I242" s="195"/>
      <c r="J242" s="191"/>
      <c r="K242" s="191"/>
      <c r="L242" s="196"/>
      <c r="M242" s="197"/>
      <c r="N242" s="198"/>
      <c r="O242" s="198"/>
      <c r="P242" s="198"/>
      <c r="Q242" s="198"/>
      <c r="R242" s="198"/>
      <c r="S242" s="198"/>
      <c r="T242" s="199"/>
      <c r="AT242" s="200" t="s">
        <v>135</v>
      </c>
      <c r="AU242" s="200" t="s">
        <v>82</v>
      </c>
      <c r="AV242" s="13" t="s">
        <v>82</v>
      </c>
      <c r="AW242" s="13" t="s">
        <v>33</v>
      </c>
      <c r="AX242" s="13" t="s">
        <v>71</v>
      </c>
      <c r="AY242" s="200" t="s">
        <v>124</v>
      </c>
    </row>
    <row r="243" spans="1:65" s="2" customFormat="1" ht="13.8" customHeight="1">
      <c r="A243" s="33"/>
      <c r="B243" s="34"/>
      <c r="C243" s="172" t="s">
        <v>381</v>
      </c>
      <c r="D243" s="172" t="s">
        <v>126</v>
      </c>
      <c r="E243" s="173" t="s">
        <v>382</v>
      </c>
      <c r="F243" s="174" t="s">
        <v>383</v>
      </c>
      <c r="G243" s="175" t="s">
        <v>312</v>
      </c>
      <c r="H243" s="176">
        <v>7.5</v>
      </c>
      <c r="I243" s="177"/>
      <c r="J243" s="178">
        <f>ROUND(I243*H243,2)</f>
        <v>0</v>
      </c>
      <c r="K243" s="174" t="s">
        <v>130</v>
      </c>
      <c r="L243" s="38"/>
      <c r="M243" s="179" t="s">
        <v>19</v>
      </c>
      <c r="N243" s="180" t="s">
        <v>42</v>
      </c>
      <c r="O243" s="63"/>
      <c r="P243" s="181">
        <f>O243*H243</f>
        <v>0</v>
      </c>
      <c r="Q243" s="181">
        <v>2.2399999999999998E-3</v>
      </c>
      <c r="R243" s="181">
        <f>Q243*H243</f>
        <v>1.6799999999999999E-2</v>
      </c>
      <c r="S243" s="181">
        <v>0</v>
      </c>
      <c r="T243" s="18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83" t="s">
        <v>131</v>
      </c>
      <c r="AT243" s="183" t="s">
        <v>126</v>
      </c>
      <c r="AU243" s="183" t="s">
        <v>82</v>
      </c>
      <c r="AY243" s="16" t="s">
        <v>124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16" t="s">
        <v>79</v>
      </c>
      <c r="BK243" s="184">
        <f>ROUND(I243*H243,2)</f>
        <v>0</v>
      </c>
      <c r="BL243" s="16" t="s">
        <v>131</v>
      </c>
      <c r="BM243" s="183" t="s">
        <v>384</v>
      </c>
    </row>
    <row r="244" spans="1:65" s="2" customFormat="1">
      <c r="A244" s="33"/>
      <c r="B244" s="34"/>
      <c r="C244" s="35"/>
      <c r="D244" s="185" t="s">
        <v>133</v>
      </c>
      <c r="E244" s="35"/>
      <c r="F244" s="186" t="s">
        <v>385</v>
      </c>
      <c r="G244" s="35"/>
      <c r="H244" s="35"/>
      <c r="I244" s="187"/>
      <c r="J244" s="35"/>
      <c r="K244" s="35"/>
      <c r="L244" s="38"/>
      <c r="M244" s="188"/>
      <c r="N244" s="189"/>
      <c r="O244" s="63"/>
      <c r="P244" s="63"/>
      <c r="Q244" s="63"/>
      <c r="R244" s="63"/>
      <c r="S244" s="63"/>
      <c r="T244" s="64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133</v>
      </c>
      <c r="AU244" s="16" t="s">
        <v>82</v>
      </c>
    </row>
    <row r="245" spans="1:65" s="13" customFormat="1">
      <c r="B245" s="190"/>
      <c r="C245" s="191"/>
      <c r="D245" s="185" t="s">
        <v>135</v>
      </c>
      <c r="E245" s="192" t="s">
        <v>19</v>
      </c>
      <c r="F245" s="193" t="s">
        <v>386</v>
      </c>
      <c r="G245" s="191"/>
      <c r="H245" s="194">
        <v>7.5</v>
      </c>
      <c r="I245" s="195"/>
      <c r="J245" s="191"/>
      <c r="K245" s="191"/>
      <c r="L245" s="196"/>
      <c r="M245" s="197"/>
      <c r="N245" s="198"/>
      <c r="O245" s="198"/>
      <c r="P245" s="198"/>
      <c r="Q245" s="198"/>
      <c r="R245" s="198"/>
      <c r="S245" s="198"/>
      <c r="T245" s="199"/>
      <c r="AT245" s="200" t="s">
        <v>135</v>
      </c>
      <c r="AU245" s="200" t="s">
        <v>82</v>
      </c>
      <c r="AV245" s="13" t="s">
        <v>82</v>
      </c>
      <c r="AW245" s="13" t="s">
        <v>33</v>
      </c>
      <c r="AX245" s="13" t="s">
        <v>79</v>
      </c>
      <c r="AY245" s="200" t="s">
        <v>124</v>
      </c>
    </row>
    <row r="246" spans="1:65" s="12" customFormat="1" ht="22.8" customHeight="1">
      <c r="B246" s="156"/>
      <c r="C246" s="157"/>
      <c r="D246" s="158" t="s">
        <v>70</v>
      </c>
      <c r="E246" s="170" t="s">
        <v>192</v>
      </c>
      <c r="F246" s="170" t="s">
        <v>387</v>
      </c>
      <c r="G246" s="157"/>
      <c r="H246" s="157"/>
      <c r="I246" s="160"/>
      <c r="J246" s="171">
        <f>BK246</f>
        <v>0</v>
      </c>
      <c r="K246" s="157"/>
      <c r="L246" s="162"/>
      <c r="M246" s="163"/>
      <c r="N246" s="164"/>
      <c r="O246" s="164"/>
      <c r="P246" s="165">
        <f>SUM(P247:P257)</f>
        <v>0</v>
      </c>
      <c r="Q246" s="164"/>
      <c r="R246" s="165">
        <f>SUM(R247:R257)</f>
        <v>9.2573843999999994</v>
      </c>
      <c r="S246" s="164"/>
      <c r="T246" s="166">
        <f>SUM(T247:T257)</f>
        <v>0</v>
      </c>
      <c r="AR246" s="167" t="s">
        <v>79</v>
      </c>
      <c r="AT246" s="168" t="s">
        <v>70</v>
      </c>
      <c r="AU246" s="168" t="s">
        <v>79</v>
      </c>
      <c r="AY246" s="167" t="s">
        <v>124</v>
      </c>
      <c r="BK246" s="169">
        <f>SUM(BK247:BK257)</f>
        <v>0</v>
      </c>
    </row>
    <row r="247" spans="1:65" s="2" customFormat="1" ht="13.8" customHeight="1">
      <c r="A247" s="33"/>
      <c r="B247" s="34"/>
      <c r="C247" s="172" t="s">
        <v>388</v>
      </c>
      <c r="D247" s="172" t="s">
        <v>126</v>
      </c>
      <c r="E247" s="173" t="s">
        <v>389</v>
      </c>
      <c r="F247" s="174" t="s">
        <v>390</v>
      </c>
      <c r="G247" s="175" t="s">
        <v>312</v>
      </c>
      <c r="H247" s="176">
        <v>33</v>
      </c>
      <c r="I247" s="177"/>
      <c r="J247" s="178">
        <f>ROUND(I247*H247,2)</f>
        <v>0</v>
      </c>
      <c r="K247" s="174" t="s">
        <v>130</v>
      </c>
      <c r="L247" s="38"/>
      <c r="M247" s="179" t="s">
        <v>19</v>
      </c>
      <c r="N247" s="180" t="s">
        <v>42</v>
      </c>
      <c r="O247" s="63"/>
      <c r="P247" s="181">
        <f>O247*H247</f>
        <v>0</v>
      </c>
      <c r="Q247" s="181">
        <v>0.15540000000000001</v>
      </c>
      <c r="R247" s="181">
        <f>Q247*H247</f>
        <v>5.1282000000000005</v>
      </c>
      <c r="S247" s="181">
        <v>0</v>
      </c>
      <c r="T247" s="182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83" t="s">
        <v>131</v>
      </c>
      <c r="AT247" s="183" t="s">
        <v>126</v>
      </c>
      <c r="AU247" s="183" t="s">
        <v>82</v>
      </c>
      <c r="AY247" s="16" t="s">
        <v>124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16" t="s">
        <v>79</v>
      </c>
      <c r="BK247" s="184">
        <f>ROUND(I247*H247,2)</f>
        <v>0</v>
      </c>
      <c r="BL247" s="16" t="s">
        <v>131</v>
      </c>
      <c r="BM247" s="183" t="s">
        <v>391</v>
      </c>
    </row>
    <row r="248" spans="1:65" s="2" customFormat="1" ht="19.2">
      <c r="A248" s="33"/>
      <c r="B248" s="34"/>
      <c r="C248" s="35"/>
      <c r="D248" s="185" t="s">
        <v>133</v>
      </c>
      <c r="E248" s="35"/>
      <c r="F248" s="186" t="s">
        <v>392</v>
      </c>
      <c r="G248" s="35"/>
      <c r="H248" s="35"/>
      <c r="I248" s="187"/>
      <c r="J248" s="35"/>
      <c r="K248" s="35"/>
      <c r="L248" s="38"/>
      <c r="M248" s="188"/>
      <c r="N248" s="189"/>
      <c r="O248" s="63"/>
      <c r="P248" s="63"/>
      <c r="Q248" s="63"/>
      <c r="R248" s="63"/>
      <c r="S248" s="63"/>
      <c r="T248" s="64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133</v>
      </c>
      <c r="AU248" s="16" t="s">
        <v>82</v>
      </c>
    </row>
    <row r="249" spans="1:65" s="13" customFormat="1">
      <c r="B249" s="190"/>
      <c r="C249" s="191"/>
      <c r="D249" s="185" t="s">
        <v>135</v>
      </c>
      <c r="E249" s="192" t="s">
        <v>19</v>
      </c>
      <c r="F249" s="193" t="s">
        <v>393</v>
      </c>
      <c r="G249" s="191"/>
      <c r="H249" s="194">
        <v>33</v>
      </c>
      <c r="I249" s="195"/>
      <c r="J249" s="191"/>
      <c r="K249" s="191"/>
      <c r="L249" s="196"/>
      <c r="M249" s="197"/>
      <c r="N249" s="198"/>
      <c r="O249" s="198"/>
      <c r="P249" s="198"/>
      <c r="Q249" s="198"/>
      <c r="R249" s="198"/>
      <c r="S249" s="198"/>
      <c r="T249" s="199"/>
      <c r="AT249" s="200" t="s">
        <v>135</v>
      </c>
      <c r="AU249" s="200" t="s">
        <v>82</v>
      </c>
      <c r="AV249" s="13" t="s">
        <v>82</v>
      </c>
      <c r="AW249" s="13" t="s">
        <v>33</v>
      </c>
      <c r="AX249" s="13" t="s">
        <v>79</v>
      </c>
      <c r="AY249" s="200" t="s">
        <v>124</v>
      </c>
    </row>
    <row r="250" spans="1:65" s="2" customFormat="1" ht="13.8" customHeight="1">
      <c r="A250" s="33"/>
      <c r="B250" s="34"/>
      <c r="C250" s="202" t="s">
        <v>394</v>
      </c>
      <c r="D250" s="202" t="s">
        <v>265</v>
      </c>
      <c r="E250" s="203" t="s">
        <v>395</v>
      </c>
      <c r="F250" s="204" t="s">
        <v>396</v>
      </c>
      <c r="G250" s="205" t="s">
        <v>312</v>
      </c>
      <c r="H250" s="206">
        <v>33</v>
      </c>
      <c r="I250" s="207"/>
      <c r="J250" s="208">
        <f>ROUND(I250*H250,2)</f>
        <v>0</v>
      </c>
      <c r="K250" s="204" t="s">
        <v>130</v>
      </c>
      <c r="L250" s="209"/>
      <c r="M250" s="210" t="s">
        <v>19</v>
      </c>
      <c r="N250" s="211" t="s">
        <v>42</v>
      </c>
      <c r="O250" s="63"/>
      <c r="P250" s="181">
        <f>O250*H250</f>
        <v>0</v>
      </c>
      <c r="Q250" s="181">
        <v>0.08</v>
      </c>
      <c r="R250" s="181">
        <f>Q250*H250</f>
        <v>2.64</v>
      </c>
      <c r="S250" s="181">
        <v>0</v>
      </c>
      <c r="T250" s="18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83" t="s">
        <v>186</v>
      </c>
      <c r="AT250" s="183" t="s">
        <v>265</v>
      </c>
      <c r="AU250" s="183" t="s">
        <v>82</v>
      </c>
      <c r="AY250" s="16" t="s">
        <v>124</v>
      </c>
      <c r="BE250" s="184">
        <f>IF(N250="základní",J250,0)</f>
        <v>0</v>
      </c>
      <c r="BF250" s="184">
        <f>IF(N250="snížená",J250,0)</f>
        <v>0</v>
      </c>
      <c r="BG250" s="184">
        <f>IF(N250="zákl. přenesená",J250,0)</f>
        <v>0</v>
      </c>
      <c r="BH250" s="184">
        <f>IF(N250="sníž. přenesená",J250,0)</f>
        <v>0</v>
      </c>
      <c r="BI250" s="184">
        <f>IF(N250="nulová",J250,0)</f>
        <v>0</v>
      </c>
      <c r="BJ250" s="16" t="s">
        <v>79</v>
      </c>
      <c r="BK250" s="184">
        <f>ROUND(I250*H250,2)</f>
        <v>0</v>
      </c>
      <c r="BL250" s="16" t="s">
        <v>131</v>
      </c>
      <c r="BM250" s="183" t="s">
        <v>397</v>
      </c>
    </row>
    <row r="251" spans="1:65" s="2" customFormat="1">
      <c r="A251" s="33"/>
      <c r="B251" s="34"/>
      <c r="C251" s="35"/>
      <c r="D251" s="185" t="s">
        <v>133</v>
      </c>
      <c r="E251" s="35"/>
      <c r="F251" s="186" t="s">
        <v>396</v>
      </c>
      <c r="G251" s="35"/>
      <c r="H251" s="35"/>
      <c r="I251" s="187"/>
      <c r="J251" s="35"/>
      <c r="K251" s="35"/>
      <c r="L251" s="38"/>
      <c r="M251" s="188"/>
      <c r="N251" s="189"/>
      <c r="O251" s="63"/>
      <c r="P251" s="63"/>
      <c r="Q251" s="63"/>
      <c r="R251" s="63"/>
      <c r="S251" s="63"/>
      <c r="T251" s="64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133</v>
      </c>
      <c r="AU251" s="16" t="s">
        <v>82</v>
      </c>
    </row>
    <row r="252" spans="1:65" s="2" customFormat="1" ht="13.8" customHeight="1">
      <c r="A252" s="33"/>
      <c r="B252" s="34"/>
      <c r="C252" s="172" t="s">
        <v>398</v>
      </c>
      <c r="D252" s="172" t="s">
        <v>126</v>
      </c>
      <c r="E252" s="173" t="s">
        <v>399</v>
      </c>
      <c r="F252" s="174" t="s">
        <v>400</v>
      </c>
      <c r="G252" s="175" t="s">
        <v>161</v>
      </c>
      <c r="H252" s="176">
        <v>0.66</v>
      </c>
      <c r="I252" s="177"/>
      <c r="J252" s="178">
        <f>ROUND(I252*H252,2)</f>
        <v>0</v>
      </c>
      <c r="K252" s="174" t="s">
        <v>130</v>
      </c>
      <c r="L252" s="38"/>
      <c r="M252" s="179" t="s">
        <v>19</v>
      </c>
      <c r="N252" s="180" t="s">
        <v>42</v>
      </c>
      <c r="O252" s="63"/>
      <c r="P252" s="181">
        <f>O252*H252</f>
        <v>0</v>
      </c>
      <c r="Q252" s="181">
        <v>2.2563399999999998</v>
      </c>
      <c r="R252" s="181">
        <f>Q252*H252</f>
        <v>1.4891843999999999</v>
      </c>
      <c r="S252" s="181">
        <v>0</v>
      </c>
      <c r="T252" s="18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83" t="s">
        <v>131</v>
      </c>
      <c r="AT252" s="183" t="s">
        <v>126</v>
      </c>
      <c r="AU252" s="183" t="s">
        <v>82</v>
      </c>
      <c r="AY252" s="16" t="s">
        <v>124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16" t="s">
        <v>79</v>
      </c>
      <c r="BK252" s="184">
        <f>ROUND(I252*H252,2)</f>
        <v>0</v>
      </c>
      <c r="BL252" s="16" t="s">
        <v>131</v>
      </c>
      <c r="BM252" s="183" t="s">
        <v>401</v>
      </c>
    </row>
    <row r="253" spans="1:65" s="2" customFormat="1">
      <c r="A253" s="33"/>
      <c r="B253" s="34"/>
      <c r="C253" s="35"/>
      <c r="D253" s="185" t="s">
        <v>133</v>
      </c>
      <c r="E253" s="35"/>
      <c r="F253" s="186" t="s">
        <v>402</v>
      </c>
      <c r="G253" s="35"/>
      <c r="H253" s="35"/>
      <c r="I253" s="187"/>
      <c r="J253" s="35"/>
      <c r="K253" s="35"/>
      <c r="L253" s="38"/>
      <c r="M253" s="188"/>
      <c r="N253" s="189"/>
      <c r="O253" s="63"/>
      <c r="P253" s="63"/>
      <c r="Q253" s="63"/>
      <c r="R253" s="63"/>
      <c r="S253" s="63"/>
      <c r="T253" s="64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133</v>
      </c>
      <c r="AU253" s="16" t="s">
        <v>82</v>
      </c>
    </row>
    <row r="254" spans="1:65" s="13" customFormat="1">
      <c r="B254" s="190"/>
      <c r="C254" s="191"/>
      <c r="D254" s="185" t="s">
        <v>135</v>
      </c>
      <c r="E254" s="192" t="s">
        <v>19</v>
      </c>
      <c r="F254" s="193" t="s">
        <v>403</v>
      </c>
      <c r="G254" s="191"/>
      <c r="H254" s="194">
        <v>0.66</v>
      </c>
      <c r="I254" s="195"/>
      <c r="J254" s="191"/>
      <c r="K254" s="191"/>
      <c r="L254" s="196"/>
      <c r="M254" s="197"/>
      <c r="N254" s="198"/>
      <c r="O254" s="198"/>
      <c r="P254" s="198"/>
      <c r="Q254" s="198"/>
      <c r="R254" s="198"/>
      <c r="S254" s="198"/>
      <c r="T254" s="199"/>
      <c r="AT254" s="200" t="s">
        <v>135</v>
      </c>
      <c r="AU254" s="200" t="s">
        <v>82</v>
      </c>
      <c r="AV254" s="13" t="s">
        <v>82</v>
      </c>
      <c r="AW254" s="13" t="s">
        <v>33</v>
      </c>
      <c r="AX254" s="13" t="s">
        <v>79</v>
      </c>
      <c r="AY254" s="200" t="s">
        <v>124</v>
      </c>
    </row>
    <row r="255" spans="1:65" s="2" customFormat="1" ht="13.8" customHeight="1">
      <c r="A255" s="33"/>
      <c r="B255" s="34"/>
      <c r="C255" s="172" t="s">
        <v>404</v>
      </c>
      <c r="D255" s="172" t="s">
        <v>126</v>
      </c>
      <c r="E255" s="173" t="s">
        <v>405</v>
      </c>
      <c r="F255" s="174" t="s">
        <v>406</v>
      </c>
      <c r="G255" s="175" t="s">
        <v>312</v>
      </c>
      <c r="H255" s="176">
        <v>7.5</v>
      </c>
      <c r="I255" s="177"/>
      <c r="J255" s="178">
        <f>ROUND(I255*H255,2)</f>
        <v>0</v>
      </c>
      <c r="K255" s="174" t="s">
        <v>130</v>
      </c>
      <c r="L255" s="38"/>
      <c r="M255" s="179" t="s">
        <v>19</v>
      </c>
      <c r="N255" s="180" t="s">
        <v>42</v>
      </c>
      <c r="O255" s="63"/>
      <c r="P255" s="181">
        <f>O255*H255</f>
        <v>0</v>
      </c>
      <c r="Q255" s="181">
        <v>0</v>
      </c>
      <c r="R255" s="181">
        <f>Q255*H255</f>
        <v>0</v>
      </c>
      <c r="S255" s="181">
        <v>0</v>
      </c>
      <c r="T255" s="182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83" t="s">
        <v>131</v>
      </c>
      <c r="AT255" s="183" t="s">
        <v>126</v>
      </c>
      <c r="AU255" s="183" t="s">
        <v>82</v>
      </c>
      <c r="AY255" s="16" t="s">
        <v>124</v>
      </c>
      <c r="BE255" s="184">
        <f>IF(N255="základní",J255,0)</f>
        <v>0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16" t="s">
        <v>79</v>
      </c>
      <c r="BK255" s="184">
        <f>ROUND(I255*H255,2)</f>
        <v>0</v>
      </c>
      <c r="BL255" s="16" t="s">
        <v>131</v>
      </c>
      <c r="BM255" s="183" t="s">
        <v>407</v>
      </c>
    </row>
    <row r="256" spans="1:65" s="2" customFormat="1">
      <c r="A256" s="33"/>
      <c r="B256" s="34"/>
      <c r="C256" s="35"/>
      <c r="D256" s="185" t="s">
        <v>133</v>
      </c>
      <c r="E256" s="35"/>
      <c r="F256" s="186" t="s">
        <v>408</v>
      </c>
      <c r="G256" s="35"/>
      <c r="H256" s="35"/>
      <c r="I256" s="187"/>
      <c r="J256" s="35"/>
      <c r="K256" s="35"/>
      <c r="L256" s="38"/>
      <c r="M256" s="188"/>
      <c r="N256" s="189"/>
      <c r="O256" s="63"/>
      <c r="P256" s="63"/>
      <c r="Q256" s="63"/>
      <c r="R256" s="63"/>
      <c r="S256" s="63"/>
      <c r="T256" s="64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133</v>
      </c>
      <c r="AU256" s="16" t="s">
        <v>82</v>
      </c>
    </row>
    <row r="257" spans="1:65" s="13" customFormat="1">
      <c r="B257" s="190"/>
      <c r="C257" s="191"/>
      <c r="D257" s="185" t="s">
        <v>135</v>
      </c>
      <c r="E257" s="192" t="s">
        <v>19</v>
      </c>
      <c r="F257" s="193" t="s">
        <v>386</v>
      </c>
      <c r="G257" s="191"/>
      <c r="H257" s="194">
        <v>7.5</v>
      </c>
      <c r="I257" s="195"/>
      <c r="J257" s="191"/>
      <c r="K257" s="191"/>
      <c r="L257" s="196"/>
      <c r="M257" s="197"/>
      <c r="N257" s="198"/>
      <c r="O257" s="198"/>
      <c r="P257" s="198"/>
      <c r="Q257" s="198"/>
      <c r="R257" s="198"/>
      <c r="S257" s="198"/>
      <c r="T257" s="199"/>
      <c r="AT257" s="200" t="s">
        <v>135</v>
      </c>
      <c r="AU257" s="200" t="s">
        <v>82</v>
      </c>
      <c r="AV257" s="13" t="s">
        <v>82</v>
      </c>
      <c r="AW257" s="13" t="s">
        <v>33</v>
      </c>
      <c r="AX257" s="13" t="s">
        <v>79</v>
      </c>
      <c r="AY257" s="200" t="s">
        <v>124</v>
      </c>
    </row>
    <row r="258" spans="1:65" s="12" customFormat="1" ht="22.8" customHeight="1">
      <c r="B258" s="156"/>
      <c r="C258" s="157"/>
      <c r="D258" s="158" t="s">
        <v>70</v>
      </c>
      <c r="E258" s="170" t="s">
        <v>409</v>
      </c>
      <c r="F258" s="170" t="s">
        <v>410</v>
      </c>
      <c r="G258" s="157"/>
      <c r="H258" s="157"/>
      <c r="I258" s="160"/>
      <c r="J258" s="171">
        <f>BK258</f>
        <v>0</v>
      </c>
      <c r="K258" s="157"/>
      <c r="L258" s="162"/>
      <c r="M258" s="163"/>
      <c r="N258" s="164"/>
      <c r="O258" s="164"/>
      <c r="P258" s="165">
        <f>SUM(P259:P267)</f>
        <v>0</v>
      </c>
      <c r="Q258" s="164"/>
      <c r="R258" s="165">
        <f>SUM(R259:R267)</f>
        <v>0</v>
      </c>
      <c r="S258" s="164"/>
      <c r="T258" s="166">
        <f>SUM(T259:T267)</f>
        <v>0</v>
      </c>
      <c r="AR258" s="167" t="s">
        <v>79</v>
      </c>
      <c r="AT258" s="168" t="s">
        <v>70</v>
      </c>
      <c r="AU258" s="168" t="s">
        <v>79</v>
      </c>
      <c r="AY258" s="167" t="s">
        <v>124</v>
      </c>
      <c r="BK258" s="169">
        <f>SUM(BK259:BK267)</f>
        <v>0</v>
      </c>
    </row>
    <row r="259" spans="1:65" s="2" customFormat="1" ht="13.8" customHeight="1">
      <c r="A259" s="33"/>
      <c r="B259" s="34"/>
      <c r="C259" s="172" t="s">
        <v>411</v>
      </c>
      <c r="D259" s="172" t="s">
        <v>126</v>
      </c>
      <c r="E259" s="173" t="s">
        <v>412</v>
      </c>
      <c r="F259" s="174" t="s">
        <v>413</v>
      </c>
      <c r="G259" s="175" t="s">
        <v>228</v>
      </c>
      <c r="H259" s="176">
        <v>225.69800000000001</v>
      </c>
      <c r="I259" s="177"/>
      <c r="J259" s="178">
        <f>ROUND(I259*H259,2)</f>
        <v>0</v>
      </c>
      <c r="K259" s="174" t="s">
        <v>130</v>
      </c>
      <c r="L259" s="38"/>
      <c r="M259" s="179" t="s">
        <v>19</v>
      </c>
      <c r="N259" s="180" t="s">
        <v>42</v>
      </c>
      <c r="O259" s="63"/>
      <c r="P259" s="181">
        <f>O259*H259</f>
        <v>0</v>
      </c>
      <c r="Q259" s="181">
        <v>0</v>
      </c>
      <c r="R259" s="181">
        <f>Q259*H259</f>
        <v>0</v>
      </c>
      <c r="S259" s="181">
        <v>0</v>
      </c>
      <c r="T259" s="182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83" t="s">
        <v>131</v>
      </c>
      <c r="AT259" s="183" t="s">
        <v>126</v>
      </c>
      <c r="AU259" s="183" t="s">
        <v>82</v>
      </c>
      <c r="AY259" s="16" t="s">
        <v>124</v>
      </c>
      <c r="BE259" s="184">
        <f>IF(N259="základní",J259,0)</f>
        <v>0</v>
      </c>
      <c r="BF259" s="184">
        <f>IF(N259="snížená",J259,0)</f>
        <v>0</v>
      </c>
      <c r="BG259" s="184">
        <f>IF(N259="zákl. přenesená",J259,0)</f>
        <v>0</v>
      </c>
      <c r="BH259" s="184">
        <f>IF(N259="sníž. přenesená",J259,0)</f>
        <v>0</v>
      </c>
      <c r="BI259" s="184">
        <f>IF(N259="nulová",J259,0)</f>
        <v>0</v>
      </c>
      <c r="BJ259" s="16" t="s">
        <v>79</v>
      </c>
      <c r="BK259" s="184">
        <f>ROUND(I259*H259,2)</f>
        <v>0</v>
      </c>
      <c r="BL259" s="16" t="s">
        <v>131</v>
      </c>
      <c r="BM259" s="183" t="s">
        <v>414</v>
      </c>
    </row>
    <row r="260" spans="1:65" s="2" customFormat="1">
      <c r="A260" s="33"/>
      <c r="B260" s="34"/>
      <c r="C260" s="35"/>
      <c r="D260" s="185" t="s">
        <v>133</v>
      </c>
      <c r="E260" s="35"/>
      <c r="F260" s="186" t="s">
        <v>415</v>
      </c>
      <c r="G260" s="35"/>
      <c r="H260" s="35"/>
      <c r="I260" s="187"/>
      <c r="J260" s="35"/>
      <c r="K260" s="35"/>
      <c r="L260" s="38"/>
      <c r="M260" s="188"/>
      <c r="N260" s="189"/>
      <c r="O260" s="63"/>
      <c r="P260" s="63"/>
      <c r="Q260" s="63"/>
      <c r="R260" s="63"/>
      <c r="S260" s="63"/>
      <c r="T260" s="64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6" t="s">
        <v>133</v>
      </c>
      <c r="AU260" s="16" t="s">
        <v>82</v>
      </c>
    </row>
    <row r="261" spans="1:65" s="13" customFormat="1">
      <c r="B261" s="190"/>
      <c r="C261" s="191"/>
      <c r="D261" s="185" t="s">
        <v>135</v>
      </c>
      <c r="E261" s="192" t="s">
        <v>19</v>
      </c>
      <c r="F261" s="193" t="s">
        <v>416</v>
      </c>
      <c r="G261" s="191"/>
      <c r="H261" s="194">
        <v>225.69800000000001</v>
      </c>
      <c r="I261" s="195"/>
      <c r="J261" s="191"/>
      <c r="K261" s="191"/>
      <c r="L261" s="196"/>
      <c r="M261" s="197"/>
      <c r="N261" s="198"/>
      <c r="O261" s="198"/>
      <c r="P261" s="198"/>
      <c r="Q261" s="198"/>
      <c r="R261" s="198"/>
      <c r="S261" s="198"/>
      <c r="T261" s="199"/>
      <c r="AT261" s="200" t="s">
        <v>135</v>
      </c>
      <c r="AU261" s="200" t="s">
        <v>82</v>
      </c>
      <c r="AV261" s="13" t="s">
        <v>82</v>
      </c>
      <c r="AW261" s="13" t="s">
        <v>33</v>
      </c>
      <c r="AX261" s="13" t="s">
        <v>79</v>
      </c>
      <c r="AY261" s="200" t="s">
        <v>124</v>
      </c>
    </row>
    <row r="262" spans="1:65" s="2" customFormat="1" ht="13.8" customHeight="1">
      <c r="A262" s="33"/>
      <c r="B262" s="34"/>
      <c r="C262" s="172" t="s">
        <v>417</v>
      </c>
      <c r="D262" s="172" t="s">
        <v>126</v>
      </c>
      <c r="E262" s="173" t="s">
        <v>418</v>
      </c>
      <c r="F262" s="174" t="s">
        <v>419</v>
      </c>
      <c r="G262" s="175" t="s">
        <v>228</v>
      </c>
      <c r="H262" s="176">
        <v>4062.5639999999999</v>
      </c>
      <c r="I262" s="177"/>
      <c r="J262" s="178">
        <f>ROUND(I262*H262,2)</f>
        <v>0</v>
      </c>
      <c r="K262" s="174" t="s">
        <v>130</v>
      </c>
      <c r="L262" s="38"/>
      <c r="M262" s="179" t="s">
        <v>19</v>
      </c>
      <c r="N262" s="180" t="s">
        <v>42</v>
      </c>
      <c r="O262" s="63"/>
      <c r="P262" s="181">
        <f>O262*H262</f>
        <v>0</v>
      </c>
      <c r="Q262" s="181">
        <v>0</v>
      </c>
      <c r="R262" s="181">
        <f>Q262*H262</f>
        <v>0</v>
      </c>
      <c r="S262" s="181">
        <v>0</v>
      </c>
      <c r="T262" s="182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83" t="s">
        <v>131</v>
      </c>
      <c r="AT262" s="183" t="s">
        <v>126</v>
      </c>
      <c r="AU262" s="183" t="s">
        <v>82</v>
      </c>
      <c r="AY262" s="16" t="s">
        <v>124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16" t="s">
        <v>79</v>
      </c>
      <c r="BK262" s="184">
        <f>ROUND(I262*H262,2)</f>
        <v>0</v>
      </c>
      <c r="BL262" s="16" t="s">
        <v>131</v>
      </c>
      <c r="BM262" s="183" t="s">
        <v>420</v>
      </c>
    </row>
    <row r="263" spans="1:65" s="2" customFormat="1" ht="19.2">
      <c r="A263" s="33"/>
      <c r="B263" s="34"/>
      <c r="C263" s="35"/>
      <c r="D263" s="185" t="s">
        <v>133</v>
      </c>
      <c r="E263" s="35"/>
      <c r="F263" s="186" t="s">
        <v>421</v>
      </c>
      <c r="G263" s="35"/>
      <c r="H263" s="35"/>
      <c r="I263" s="187"/>
      <c r="J263" s="35"/>
      <c r="K263" s="35"/>
      <c r="L263" s="38"/>
      <c r="M263" s="188"/>
      <c r="N263" s="189"/>
      <c r="O263" s="63"/>
      <c r="P263" s="63"/>
      <c r="Q263" s="63"/>
      <c r="R263" s="63"/>
      <c r="S263" s="63"/>
      <c r="T263" s="64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133</v>
      </c>
      <c r="AU263" s="16" t="s">
        <v>82</v>
      </c>
    </row>
    <row r="264" spans="1:65" s="13" customFormat="1">
      <c r="B264" s="190"/>
      <c r="C264" s="191"/>
      <c r="D264" s="185" t="s">
        <v>135</v>
      </c>
      <c r="E264" s="192" t="s">
        <v>19</v>
      </c>
      <c r="F264" s="193" t="s">
        <v>422</v>
      </c>
      <c r="G264" s="191"/>
      <c r="H264" s="194">
        <v>4062.5639999999999</v>
      </c>
      <c r="I264" s="195"/>
      <c r="J264" s="191"/>
      <c r="K264" s="191"/>
      <c r="L264" s="196"/>
      <c r="M264" s="197"/>
      <c r="N264" s="198"/>
      <c r="O264" s="198"/>
      <c r="P264" s="198"/>
      <c r="Q264" s="198"/>
      <c r="R264" s="198"/>
      <c r="S264" s="198"/>
      <c r="T264" s="199"/>
      <c r="AT264" s="200" t="s">
        <v>135</v>
      </c>
      <c r="AU264" s="200" t="s">
        <v>82</v>
      </c>
      <c r="AV264" s="13" t="s">
        <v>82</v>
      </c>
      <c r="AW264" s="13" t="s">
        <v>33</v>
      </c>
      <c r="AX264" s="13" t="s">
        <v>79</v>
      </c>
      <c r="AY264" s="200" t="s">
        <v>124</v>
      </c>
    </row>
    <row r="265" spans="1:65" s="2" customFormat="1" ht="22.2" customHeight="1">
      <c r="A265" s="33"/>
      <c r="B265" s="34"/>
      <c r="C265" s="172" t="s">
        <v>423</v>
      </c>
      <c r="D265" s="172" t="s">
        <v>126</v>
      </c>
      <c r="E265" s="173" t="s">
        <v>424</v>
      </c>
      <c r="F265" s="174" t="s">
        <v>425</v>
      </c>
      <c r="G265" s="175" t="s">
        <v>228</v>
      </c>
      <c r="H265" s="176">
        <v>225.69800000000001</v>
      </c>
      <c r="I265" s="177"/>
      <c r="J265" s="178">
        <f>ROUND(I265*H265,2)</f>
        <v>0</v>
      </c>
      <c r="K265" s="174" t="s">
        <v>130</v>
      </c>
      <c r="L265" s="38"/>
      <c r="M265" s="179" t="s">
        <v>19</v>
      </c>
      <c r="N265" s="180" t="s">
        <v>42</v>
      </c>
      <c r="O265" s="63"/>
      <c r="P265" s="181">
        <f>O265*H265</f>
        <v>0</v>
      </c>
      <c r="Q265" s="181">
        <v>0</v>
      </c>
      <c r="R265" s="181">
        <f>Q265*H265</f>
        <v>0</v>
      </c>
      <c r="S265" s="181">
        <v>0</v>
      </c>
      <c r="T265" s="182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83" t="s">
        <v>131</v>
      </c>
      <c r="AT265" s="183" t="s">
        <v>126</v>
      </c>
      <c r="AU265" s="183" t="s">
        <v>82</v>
      </c>
      <c r="AY265" s="16" t="s">
        <v>124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16" t="s">
        <v>79</v>
      </c>
      <c r="BK265" s="184">
        <f>ROUND(I265*H265,2)</f>
        <v>0</v>
      </c>
      <c r="BL265" s="16" t="s">
        <v>131</v>
      </c>
      <c r="BM265" s="183" t="s">
        <v>426</v>
      </c>
    </row>
    <row r="266" spans="1:65" s="2" customFormat="1" ht="19.2">
      <c r="A266" s="33"/>
      <c r="B266" s="34"/>
      <c r="C266" s="35"/>
      <c r="D266" s="185" t="s">
        <v>133</v>
      </c>
      <c r="E266" s="35"/>
      <c r="F266" s="186" t="s">
        <v>425</v>
      </c>
      <c r="G266" s="35"/>
      <c r="H266" s="35"/>
      <c r="I266" s="187"/>
      <c r="J266" s="35"/>
      <c r="K266" s="35"/>
      <c r="L266" s="38"/>
      <c r="M266" s="188"/>
      <c r="N266" s="189"/>
      <c r="O266" s="63"/>
      <c r="P266" s="63"/>
      <c r="Q266" s="63"/>
      <c r="R266" s="63"/>
      <c r="S266" s="63"/>
      <c r="T266" s="64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133</v>
      </c>
      <c r="AU266" s="16" t="s">
        <v>82</v>
      </c>
    </row>
    <row r="267" spans="1:65" s="13" customFormat="1">
      <c r="B267" s="190"/>
      <c r="C267" s="191"/>
      <c r="D267" s="185" t="s">
        <v>135</v>
      </c>
      <c r="E267" s="192" t="s">
        <v>19</v>
      </c>
      <c r="F267" s="193" t="s">
        <v>416</v>
      </c>
      <c r="G267" s="191"/>
      <c r="H267" s="194">
        <v>225.69800000000001</v>
      </c>
      <c r="I267" s="195"/>
      <c r="J267" s="191"/>
      <c r="K267" s="191"/>
      <c r="L267" s="196"/>
      <c r="M267" s="197"/>
      <c r="N267" s="198"/>
      <c r="O267" s="198"/>
      <c r="P267" s="198"/>
      <c r="Q267" s="198"/>
      <c r="R267" s="198"/>
      <c r="S267" s="198"/>
      <c r="T267" s="199"/>
      <c r="AT267" s="200" t="s">
        <v>135</v>
      </c>
      <c r="AU267" s="200" t="s">
        <v>82</v>
      </c>
      <c r="AV267" s="13" t="s">
        <v>82</v>
      </c>
      <c r="AW267" s="13" t="s">
        <v>33</v>
      </c>
      <c r="AX267" s="13" t="s">
        <v>79</v>
      </c>
      <c r="AY267" s="200" t="s">
        <v>124</v>
      </c>
    </row>
    <row r="268" spans="1:65" s="12" customFormat="1" ht="22.8" customHeight="1">
      <c r="B268" s="156"/>
      <c r="C268" s="157"/>
      <c r="D268" s="158" t="s">
        <v>70</v>
      </c>
      <c r="E268" s="170" t="s">
        <v>427</v>
      </c>
      <c r="F268" s="170" t="s">
        <v>428</v>
      </c>
      <c r="G268" s="157"/>
      <c r="H268" s="157"/>
      <c r="I268" s="160"/>
      <c r="J268" s="171">
        <f>BK268</f>
        <v>0</v>
      </c>
      <c r="K268" s="157"/>
      <c r="L268" s="162"/>
      <c r="M268" s="163"/>
      <c r="N268" s="164"/>
      <c r="O268" s="164"/>
      <c r="P268" s="165">
        <f>SUM(P269:P270)</f>
        <v>0</v>
      </c>
      <c r="Q268" s="164"/>
      <c r="R268" s="165">
        <f>SUM(R269:R270)</f>
        <v>0</v>
      </c>
      <c r="S268" s="164"/>
      <c r="T268" s="166">
        <f>SUM(T269:T270)</f>
        <v>0</v>
      </c>
      <c r="AR268" s="167" t="s">
        <v>79</v>
      </c>
      <c r="AT268" s="168" t="s">
        <v>70</v>
      </c>
      <c r="AU268" s="168" t="s">
        <v>79</v>
      </c>
      <c r="AY268" s="167" t="s">
        <v>124</v>
      </c>
      <c r="BK268" s="169">
        <f>SUM(BK269:BK270)</f>
        <v>0</v>
      </c>
    </row>
    <row r="269" spans="1:65" s="2" customFormat="1" ht="13.8" customHeight="1">
      <c r="A269" s="33"/>
      <c r="B269" s="34"/>
      <c r="C269" s="172" t="s">
        <v>429</v>
      </c>
      <c r="D269" s="172" t="s">
        <v>126</v>
      </c>
      <c r="E269" s="173" t="s">
        <v>430</v>
      </c>
      <c r="F269" s="174" t="s">
        <v>431</v>
      </c>
      <c r="G269" s="175" t="s">
        <v>228</v>
      </c>
      <c r="H269" s="176">
        <v>2789.4520000000002</v>
      </c>
      <c r="I269" s="177"/>
      <c r="J269" s="178">
        <f>ROUND(I269*H269,2)</f>
        <v>0</v>
      </c>
      <c r="K269" s="174" t="s">
        <v>130</v>
      </c>
      <c r="L269" s="38"/>
      <c r="M269" s="179" t="s">
        <v>19</v>
      </c>
      <c r="N269" s="180" t="s">
        <v>42</v>
      </c>
      <c r="O269" s="63"/>
      <c r="P269" s="181">
        <f>O269*H269</f>
        <v>0</v>
      </c>
      <c r="Q269" s="181">
        <v>0</v>
      </c>
      <c r="R269" s="181">
        <f>Q269*H269</f>
        <v>0</v>
      </c>
      <c r="S269" s="181">
        <v>0</v>
      </c>
      <c r="T269" s="182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83" t="s">
        <v>131</v>
      </c>
      <c r="AT269" s="183" t="s">
        <v>126</v>
      </c>
      <c r="AU269" s="183" t="s">
        <v>82</v>
      </c>
      <c r="AY269" s="16" t="s">
        <v>124</v>
      </c>
      <c r="BE269" s="184">
        <f>IF(N269="základní",J269,0)</f>
        <v>0</v>
      </c>
      <c r="BF269" s="184">
        <f>IF(N269="snížená",J269,0)</f>
        <v>0</v>
      </c>
      <c r="BG269" s="184">
        <f>IF(N269="zákl. přenesená",J269,0)</f>
        <v>0</v>
      </c>
      <c r="BH269" s="184">
        <f>IF(N269="sníž. přenesená",J269,0)</f>
        <v>0</v>
      </c>
      <c r="BI269" s="184">
        <f>IF(N269="nulová",J269,0)</f>
        <v>0</v>
      </c>
      <c r="BJ269" s="16" t="s">
        <v>79</v>
      </c>
      <c r="BK269" s="184">
        <f>ROUND(I269*H269,2)</f>
        <v>0</v>
      </c>
      <c r="BL269" s="16" t="s">
        <v>131</v>
      </c>
      <c r="BM269" s="183" t="s">
        <v>432</v>
      </c>
    </row>
    <row r="270" spans="1:65" s="2" customFormat="1" ht="19.2">
      <c r="A270" s="33"/>
      <c r="B270" s="34"/>
      <c r="C270" s="35"/>
      <c r="D270" s="185" t="s">
        <v>133</v>
      </c>
      <c r="E270" s="35"/>
      <c r="F270" s="186" t="s">
        <v>433</v>
      </c>
      <c r="G270" s="35"/>
      <c r="H270" s="35"/>
      <c r="I270" s="187"/>
      <c r="J270" s="35"/>
      <c r="K270" s="35"/>
      <c r="L270" s="38"/>
      <c r="M270" s="212"/>
      <c r="N270" s="213"/>
      <c r="O270" s="214"/>
      <c r="P270" s="214"/>
      <c r="Q270" s="214"/>
      <c r="R270" s="214"/>
      <c r="S270" s="214"/>
      <c r="T270" s="215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133</v>
      </c>
      <c r="AU270" s="16" t="s">
        <v>82</v>
      </c>
    </row>
    <row r="271" spans="1:65" s="2" customFormat="1" ht="6.9" customHeight="1">
      <c r="A271" s="33"/>
      <c r="B271" s="46"/>
      <c r="C271" s="47"/>
      <c r="D271" s="47"/>
      <c r="E271" s="47"/>
      <c r="F271" s="47"/>
      <c r="G271" s="47"/>
      <c r="H271" s="47"/>
      <c r="I271" s="47"/>
      <c r="J271" s="47"/>
      <c r="K271" s="47"/>
      <c r="L271" s="38"/>
      <c r="M271" s="33"/>
      <c r="O271" s="33"/>
      <c r="P271" s="33"/>
      <c r="Q271" s="33"/>
      <c r="R271" s="33"/>
      <c r="S271" s="33"/>
      <c r="T271" s="33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</row>
  </sheetData>
  <sheetProtection algorithmName="SHA-512" hashValue="9im3/397yjC5x6yKh7SB1jAVp7bPqeNCRG6q7ZX6HdcIjdsyIiD1d9MgvOIhvuZVTFILuDK9WQ/zbrMbSdK8Qw==" saltValue="7bu4vghxeke7IGdYp7Z2J1bPbx9WjLgM2R9MGZOYOz1j2d+NlDajFXl2q/2Zn6MbxkIXEG3Rzsr1R5lpSqTTXg==" spinCount="100000" sheet="1" objects="1" scenarios="1" formatColumns="0" formatRows="0" autoFilter="0"/>
  <autoFilter ref="C85:K270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0"/>
  <sheetViews>
    <sheetView showGridLines="0" workbookViewId="0"/>
  </sheetViews>
  <sheetFormatPr defaultRowHeight="10.199999999999999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6" t="s">
        <v>85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" customHeight="1">
      <c r="B4" s="19"/>
      <c r="D4" s="102" t="s">
        <v>94</v>
      </c>
      <c r="L4" s="19"/>
      <c r="M4" s="103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4.4" customHeight="1">
      <c r="B7" s="19"/>
      <c r="E7" s="343" t="str">
        <f>'Rekapitulace stavby'!K6</f>
        <v>Společná zařízení Neratov</v>
      </c>
      <c r="F7" s="344"/>
      <c r="G7" s="344"/>
      <c r="H7" s="344"/>
      <c r="L7" s="19"/>
    </row>
    <row r="8" spans="1:46" s="2" customFormat="1" ht="12" customHeight="1">
      <c r="A8" s="33"/>
      <c r="B8" s="38"/>
      <c r="C8" s="33"/>
      <c r="D8" s="104" t="s">
        <v>95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5.6" customHeight="1">
      <c r="A9" s="33"/>
      <c r="B9" s="38"/>
      <c r="C9" s="33"/>
      <c r="D9" s="33"/>
      <c r="E9" s="345" t="s">
        <v>434</v>
      </c>
      <c r="F9" s="346"/>
      <c r="G9" s="346"/>
      <c r="H9" s="346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86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18. 2. 2021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7" t="str">
        <f>'Rekapitulace stavby'!E14</f>
        <v>Vyplň údaj</v>
      </c>
      <c r="F18" s="348"/>
      <c r="G18" s="348"/>
      <c r="H18" s="348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">
        <v>19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97</v>
      </c>
      <c r="F24" s="33"/>
      <c r="G24" s="33"/>
      <c r="H24" s="33"/>
      <c r="I24" s="104" t="s">
        <v>28</v>
      </c>
      <c r="J24" s="106" t="s">
        <v>19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08"/>
      <c r="B27" s="109"/>
      <c r="C27" s="108"/>
      <c r="D27" s="108"/>
      <c r="E27" s="349" t="s">
        <v>19</v>
      </c>
      <c r="F27" s="349"/>
      <c r="G27" s="349"/>
      <c r="H27" s="349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ROUND(J88,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15" t="s">
        <v>41</v>
      </c>
      <c r="E33" s="104" t="s">
        <v>42</v>
      </c>
      <c r="F33" s="116">
        <f>ROUND((SUM(BE88:BE149)),  2)</f>
        <v>0</v>
      </c>
      <c r="G33" s="33"/>
      <c r="H33" s="33"/>
      <c r="I33" s="117">
        <v>0.21</v>
      </c>
      <c r="J33" s="116">
        <f>ROUND(((SUM(BE88:BE149))*I33),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4" t="s">
        <v>43</v>
      </c>
      <c r="F34" s="116">
        <f>ROUND((SUM(BF88:BF149)),  2)</f>
        <v>0</v>
      </c>
      <c r="G34" s="33"/>
      <c r="H34" s="33"/>
      <c r="I34" s="117">
        <v>0.15</v>
      </c>
      <c r="J34" s="116">
        <f>ROUND(((SUM(BF88:BF149))*I34),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4" t="s">
        <v>44</v>
      </c>
      <c r="F35" s="116">
        <f>ROUND((SUM(BG88:BG149)),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4" t="s">
        <v>45</v>
      </c>
      <c r="F36" s="116">
        <f>ROUND((SUM(BH88:BH149)),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4" t="s">
        <v>46</v>
      </c>
      <c r="F37" s="116">
        <f>ROUND((SUM(BI88:BI149)),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98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41" t="str">
        <f>E7</f>
        <v>Společná zařízení Neratov</v>
      </c>
      <c r="F48" s="342"/>
      <c r="G48" s="342"/>
      <c r="H48" s="342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95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6" customHeight="1">
      <c r="A50" s="33"/>
      <c r="B50" s="34"/>
      <c r="C50" s="35"/>
      <c r="D50" s="35"/>
      <c r="E50" s="329" t="str">
        <f>E9</f>
        <v>SO-201 - Rekonstrukce mostku</v>
      </c>
      <c r="F50" s="340"/>
      <c r="G50" s="340"/>
      <c r="H50" s="340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18. 2. 2021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Pardubice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>Ing. Pavlíček Tomáš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99</v>
      </c>
      <c r="D57" s="130"/>
      <c r="E57" s="130"/>
      <c r="F57" s="130"/>
      <c r="G57" s="130"/>
      <c r="H57" s="130"/>
      <c r="I57" s="130"/>
      <c r="J57" s="131" t="s">
        <v>100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J88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101</v>
      </c>
    </row>
    <row r="60" spans="1:47" s="9" customFormat="1" ht="24.9" customHeight="1">
      <c r="B60" s="133"/>
      <c r="C60" s="134"/>
      <c r="D60" s="135" t="s">
        <v>102</v>
      </c>
      <c r="E60" s="136"/>
      <c r="F60" s="136"/>
      <c r="G60" s="136"/>
      <c r="H60" s="136"/>
      <c r="I60" s="136"/>
      <c r="J60" s="137">
        <f>J89</f>
        <v>0</v>
      </c>
      <c r="K60" s="134"/>
      <c r="L60" s="138"/>
    </row>
    <row r="61" spans="1:47" s="10" customFormat="1" ht="19.95" customHeight="1">
      <c r="B61" s="139"/>
      <c r="C61" s="140"/>
      <c r="D61" s="141" t="s">
        <v>435</v>
      </c>
      <c r="E61" s="142"/>
      <c r="F61" s="142"/>
      <c r="G61" s="142"/>
      <c r="H61" s="142"/>
      <c r="I61" s="142"/>
      <c r="J61" s="143">
        <f>J90</f>
        <v>0</v>
      </c>
      <c r="K61" s="140"/>
      <c r="L61" s="144"/>
    </row>
    <row r="62" spans="1:47" s="10" customFormat="1" ht="19.95" customHeight="1">
      <c r="B62" s="139"/>
      <c r="C62" s="140"/>
      <c r="D62" s="141" t="s">
        <v>436</v>
      </c>
      <c r="E62" s="142"/>
      <c r="F62" s="142"/>
      <c r="G62" s="142"/>
      <c r="H62" s="142"/>
      <c r="I62" s="142"/>
      <c r="J62" s="143">
        <f>J100</f>
        <v>0</v>
      </c>
      <c r="K62" s="140"/>
      <c r="L62" s="144"/>
    </row>
    <row r="63" spans="1:47" s="10" customFormat="1" ht="19.95" customHeight="1">
      <c r="B63" s="139"/>
      <c r="C63" s="140"/>
      <c r="D63" s="141" t="s">
        <v>106</v>
      </c>
      <c r="E63" s="142"/>
      <c r="F63" s="142"/>
      <c r="G63" s="142"/>
      <c r="H63" s="142"/>
      <c r="I63" s="142"/>
      <c r="J63" s="143">
        <f>J106</f>
        <v>0</v>
      </c>
      <c r="K63" s="140"/>
      <c r="L63" s="144"/>
    </row>
    <row r="64" spans="1:47" s="10" customFormat="1" ht="19.95" customHeight="1">
      <c r="B64" s="139"/>
      <c r="C64" s="140"/>
      <c r="D64" s="141" t="s">
        <v>107</v>
      </c>
      <c r="E64" s="142"/>
      <c r="F64" s="142"/>
      <c r="G64" s="142"/>
      <c r="H64" s="142"/>
      <c r="I64" s="142"/>
      <c r="J64" s="143">
        <f>J110</f>
        <v>0</v>
      </c>
      <c r="K64" s="140"/>
      <c r="L64" s="144"/>
    </row>
    <row r="65" spans="1:31" s="10" customFormat="1" ht="19.95" customHeight="1">
      <c r="B65" s="139"/>
      <c r="C65" s="140"/>
      <c r="D65" s="141" t="s">
        <v>108</v>
      </c>
      <c r="E65" s="142"/>
      <c r="F65" s="142"/>
      <c r="G65" s="142"/>
      <c r="H65" s="142"/>
      <c r="I65" s="142"/>
      <c r="J65" s="143">
        <f>J120</f>
        <v>0</v>
      </c>
      <c r="K65" s="140"/>
      <c r="L65" s="144"/>
    </row>
    <row r="66" spans="1:31" s="9" customFormat="1" ht="24.9" customHeight="1">
      <c r="B66" s="133"/>
      <c r="C66" s="134"/>
      <c r="D66" s="135" t="s">
        <v>437</v>
      </c>
      <c r="E66" s="136"/>
      <c r="F66" s="136"/>
      <c r="G66" s="136"/>
      <c r="H66" s="136"/>
      <c r="I66" s="136"/>
      <c r="J66" s="137">
        <f>J123</f>
        <v>0</v>
      </c>
      <c r="K66" s="134"/>
      <c r="L66" s="138"/>
    </row>
    <row r="67" spans="1:31" s="10" customFormat="1" ht="19.95" customHeight="1">
      <c r="B67" s="139"/>
      <c r="C67" s="140"/>
      <c r="D67" s="141" t="s">
        <v>438</v>
      </c>
      <c r="E67" s="142"/>
      <c r="F67" s="142"/>
      <c r="G67" s="142"/>
      <c r="H67" s="142"/>
      <c r="I67" s="142"/>
      <c r="J67" s="143">
        <f>J124</f>
        <v>0</v>
      </c>
      <c r="K67" s="140"/>
      <c r="L67" s="144"/>
    </row>
    <row r="68" spans="1:31" s="10" customFormat="1" ht="19.95" customHeight="1">
      <c r="B68" s="139"/>
      <c r="C68" s="140"/>
      <c r="D68" s="141" t="s">
        <v>439</v>
      </c>
      <c r="E68" s="142"/>
      <c r="F68" s="142"/>
      <c r="G68" s="142"/>
      <c r="H68" s="142"/>
      <c r="I68" s="142"/>
      <c r="J68" s="143">
        <f>J136</f>
        <v>0</v>
      </c>
      <c r="K68" s="140"/>
      <c r="L68" s="144"/>
    </row>
    <row r="69" spans="1:31" s="2" customFormat="1" ht="21.75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" customHeight="1">
      <c r="A70" s="33"/>
      <c r="B70" s="46"/>
      <c r="C70" s="47"/>
      <c r="D70" s="47"/>
      <c r="E70" s="47"/>
      <c r="F70" s="47"/>
      <c r="G70" s="47"/>
      <c r="H70" s="47"/>
      <c r="I70" s="47"/>
      <c r="J70" s="47"/>
      <c r="K70" s="47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4" spans="1:31" s="2" customFormat="1" ht="6.9" customHeight="1">
      <c r="A74" s="33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24.9" customHeight="1">
      <c r="A75" s="33"/>
      <c r="B75" s="34"/>
      <c r="C75" s="22" t="s">
        <v>109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16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4.4" customHeight="1">
      <c r="A78" s="33"/>
      <c r="B78" s="34"/>
      <c r="C78" s="35"/>
      <c r="D78" s="35"/>
      <c r="E78" s="341" t="str">
        <f>E7</f>
        <v>Společná zařízení Neratov</v>
      </c>
      <c r="F78" s="342"/>
      <c r="G78" s="342"/>
      <c r="H78" s="342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95</v>
      </c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5.6" customHeight="1">
      <c r="A80" s="33"/>
      <c r="B80" s="34"/>
      <c r="C80" s="35"/>
      <c r="D80" s="35"/>
      <c r="E80" s="329" t="str">
        <f>E9</f>
        <v>SO-201 - Rekonstrukce mostku</v>
      </c>
      <c r="F80" s="340"/>
      <c r="G80" s="340"/>
      <c r="H80" s="340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F12</f>
        <v xml:space="preserve"> </v>
      </c>
      <c r="G82" s="35"/>
      <c r="H82" s="35"/>
      <c r="I82" s="28" t="s">
        <v>23</v>
      </c>
      <c r="J82" s="58" t="str">
        <f>IF(J12="","",J12)</f>
        <v>18. 2. 2021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26.4" customHeight="1">
      <c r="A84" s="33"/>
      <c r="B84" s="34"/>
      <c r="C84" s="28" t="s">
        <v>25</v>
      </c>
      <c r="D84" s="35"/>
      <c r="E84" s="35"/>
      <c r="F84" s="26" t="str">
        <f>E15</f>
        <v>ČR-SPÚ, Pobočka Pardubice</v>
      </c>
      <c r="G84" s="35"/>
      <c r="H84" s="35"/>
      <c r="I84" s="28" t="s">
        <v>31</v>
      </c>
      <c r="J84" s="31" t="str">
        <f>E21</f>
        <v>Agroprojekce Litomyšl, s.r.o.</v>
      </c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6" customHeight="1">
      <c r="A85" s="33"/>
      <c r="B85" s="34"/>
      <c r="C85" s="28" t="s">
        <v>29</v>
      </c>
      <c r="D85" s="35"/>
      <c r="E85" s="35"/>
      <c r="F85" s="26" t="str">
        <f>IF(E18="","",E18)</f>
        <v>Vyplň údaj</v>
      </c>
      <c r="G85" s="35"/>
      <c r="H85" s="35"/>
      <c r="I85" s="28" t="s">
        <v>34</v>
      </c>
      <c r="J85" s="31" t="str">
        <f>E24</f>
        <v>Ing. Pavlíček Tomáš</v>
      </c>
      <c r="K85" s="35"/>
      <c r="L85" s="10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0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45"/>
      <c r="B87" s="146"/>
      <c r="C87" s="147" t="s">
        <v>110</v>
      </c>
      <c r="D87" s="148" t="s">
        <v>56</v>
      </c>
      <c r="E87" s="148" t="s">
        <v>52</v>
      </c>
      <c r="F87" s="148" t="s">
        <v>53</v>
      </c>
      <c r="G87" s="148" t="s">
        <v>111</v>
      </c>
      <c r="H87" s="148" t="s">
        <v>112</v>
      </c>
      <c r="I87" s="148" t="s">
        <v>113</v>
      </c>
      <c r="J87" s="148" t="s">
        <v>100</v>
      </c>
      <c r="K87" s="149" t="s">
        <v>114</v>
      </c>
      <c r="L87" s="150"/>
      <c r="M87" s="67" t="s">
        <v>19</v>
      </c>
      <c r="N87" s="68" t="s">
        <v>41</v>
      </c>
      <c r="O87" s="68" t="s">
        <v>115</v>
      </c>
      <c r="P87" s="68" t="s">
        <v>116</v>
      </c>
      <c r="Q87" s="68" t="s">
        <v>117</v>
      </c>
      <c r="R87" s="68" t="s">
        <v>118</v>
      </c>
      <c r="S87" s="68" t="s">
        <v>119</v>
      </c>
      <c r="T87" s="69" t="s">
        <v>120</v>
      </c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</row>
    <row r="88" spans="1:65" s="2" customFormat="1" ht="22.8" customHeight="1">
      <c r="A88" s="33"/>
      <c r="B88" s="34"/>
      <c r="C88" s="74" t="s">
        <v>121</v>
      </c>
      <c r="D88" s="35"/>
      <c r="E88" s="35"/>
      <c r="F88" s="35"/>
      <c r="G88" s="35"/>
      <c r="H88" s="35"/>
      <c r="I88" s="35"/>
      <c r="J88" s="151">
        <f>BK88</f>
        <v>0</v>
      </c>
      <c r="K88" s="35"/>
      <c r="L88" s="38"/>
      <c r="M88" s="70"/>
      <c r="N88" s="152"/>
      <c r="O88" s="71"/>
      <c r="P88" s="153">
        <f>P89+P123</f>
        <v>0</v>
      </c>
      <c r="Q88" s="71"/>
      <c r="R88" s="153">
        <f>R89+R123</f>
        <v>5.4215600500000001</v>
      </c>
      <c r="S88" s="71"/>
      <c r="T88" s="154">
        <f>T89+T123</f>
        <v>11.341135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101</v>
      </c>
      <c r="BK88" s="155">
        <f>BK89+BK123</f>
        <v>0</v>
      </c>
    </row>
    <row r="89" spans="1:65" s="12" customFormat="1" ht="25.95" customHeight="1">
      <c r="B89" s="156"/>
      <c r="C89" s="157"/>
      <c r="D89" s="158" t="s">
        <v>70</v>
      </c>
      <c r="E89" s="159" t="s">
        <v>122</v>
      </c>
      <c r="F89" s="159" t="s">
        <v>123</v>
      </c>
      <c r="G89" s="157"/>
      <c r="H89" s="157"/>
      <c r="I89" s="160"/>
      <c r="J89" s="161">
        <f>BK89</f>
        <v>0</v>
      </c>
      <c r="K89" s="157"/>
      <c r="L89" s="162"/>
      <c r="M89" s="163"/>
      <c r="N89" s="164"/>
      <c r="O89" s="164"/>
      <c r="P89" s="165">
        <f>P90+P100+P106+P110+P120</f>
        <v>0</v>
      </c>
      <c r="Q89" s="164"/>
      <c r="R89" s="165">
        <f>R90+R100+R106+R110+R120</f>
        <v>4.5418139000000002</v>
      </c>
      <c r="S89" s="164"/>
      <c r="T89" s="166">
        <f>T90+T100+T106+T110+T120</f>
        <v>11.341135</v>
      </c>
      <c r="AR89" s="167" t="s">
        <v>79</v>
      </c>
      <c r="AT89" s="168" t="s">
        <v>70</v>
      </c>
      <c r="AU89" s="168" t="s">
        <v>71</v>
      </c>
      <c r="AY89" s="167" t="s">
        <v>124</v>
      </c>
      <c r="BK89" s="169">
        <f>BK90+BK100+BK106+BK110+BK120</f>
        <v>0</v>
      </c>
    </row>
    <row r="90" spans="1:65" s="12" customFormat="1" ht="22.8" customHeight="1">
      <c r="B90" s="156"/>
      <c r="C90" s="157"/>
      <c r="D90" s="158" t="s">
        <v>70</v>
      </c>
      <c r="E90" s="170" t="s">
        <v>131</v>
      </c>
      <c r="F90" s="170" t="s">
        <v>440</v>
      </c>
      <c r="G90" s="157"/>
      <c r="H90" s="157"/>
      <c r="I90" s="160"/>
      <c r="J90" s="171">
        <f>BK90</f>
        <v>0</v>
      </c>
      <c r="K90" s="157"/>
      <c r="L90" s="162"/>
      <c r="M90" s="163"/>
      <c r="N90" s="164"/>
      <c r="O90" s="164"/>
      <c r="P90" s="165">
        <f>SUM(P91:P99)</f>
        <v>0</v>
      </c>
      <c r="Q90" s="164"/>
      <c r="R90" s="165">
        <f>SUM(R91:R99)</f>
        <v>6.6143999999999994E-3</v>
      </c>
      <c r="S90" s="164"/>
      <c r="T90" s="166">
        <f>SUM(T91:T99)</f>
        <v>0</v>
      </c>
      <c r="AR90" s="167" t="s">
        <v>79</v>
      </c>
      <c r="AT90" s="168" t="s">
        <v>70</v>
      </c>
      <c r="AU90" s="168" t="s">
        <v>79</v>
      </c>
      <c r="AY90" s="167" t="s">
        <v>124</v>
      </c>
      <c r="BK90" s="169">
        <f>SUM(BK91:BK99)</f>
        <v>0</v>
      </c>
    </row>
    <row r="91" spans="1:65" s="2" customFormat="1" ht="13.8" customHeight="1">
      <c r="A91" s="33"/>
      <c r="B91" s="34"/>
      <c r="C91" s="172" t="s">
        <v>79</v>
      </c>
      <c r="D91" s="172" t="s">
        <v>126</v>
      </c>
      <c r="E91" s="173" t="s">
        <v>441</v>
      </c>
      <c r="F91" s="174" t="s">
        <v>442</v>
      </c>
      <c r="G91" s="175" t="s">
        <v>139</v>
      </c>
      <c r="H91" s="176">
        <v>50.88</v>
      </c>
      <c r="I91" s="177"/>
      <c r="J91" s="178">
        <f>ROUND(I91*H91,2)</f>
        <v>0</v>
      </c>
      <c r="K91" s="174" t="s">
        <v>130</v>
      </c>
      <c r="L91" s="38"/>
      <c r="M91" s="179" t="s">
        <v>19</v>
      </c>
      <c r="N91" s="180" t="s">
        <v>42</v>
      </c>
      <c r="O91" s="63"/>
      <c r="P91" s="181">
        <f>O91*H91</f>
        <v>0</v>
      </c>
      <c r="Q91" s="181">
        <v>1.2999999999999999E-4</v>
      </c>
      <c r="R91" s="181">
        <f>Q91*H91</f>
        <v>6.6143999999999994E-3</v>
      </c>
      <c r="S91" s="181">
        <v>0</v>
      </c>
      <c r="T91" s="182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3" t="s">
        <v>131</v>
      </c>
      <c r="AT91" s="183" t="s">
        <v>126</v>
      </c>
      <c r="AU91" s="183" t="s">
        <v>82</v>
      </c>
      <c r="AY91" s="16" t="s">
        <v>124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6" t="s">
        <v>79</v>
      </c>
      <c r="BK91" s="184">
        <f>ROUND(I91*H91,2)</f>
        <v>0</v>
      </c>
      <c r="BL91" s="16" t="s">
        <v>131</v>
      </c>
      <c r="BM91" s="183" t="s">
        <v>443</v>
      </c>
    </row>
    <row r="92" spans="1:65" s="2" customFormat="1">
      <c r="A92" s="33"/>
      <c r="B92" s="34"/>
      <c r="C92" s="35"/>
      <c r="D92" s="185" t="s">
        <v>133</v>
      </c>
      <c r="E92" s="35"/>
      <c r="F92" s="186" t="s">
        <v>444</v>
      </c>
      <c r="G92" s="35"/>
      <c r="H92" s="35"/>
      <c r="I92" s="187"/>
      <c r="J92" s="35"/>
      <c r="K92" s="35"/>
      <c r="L92" s="38"/>
      <c r="M92" s="188"/>
      <c r="N92" s="189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133</v>
      </c>
      <c r="AU92" s="16" t="s">
        <v>82</v>
      </c>
    </row>
    <row r="93" spans="1:65" s="2" customFormat="1" ht="19.2">
      <c r="A93" s="33"/>
      <c r="B93" s="34"/>
      <c r="C93" s="35"/>
      <c r="D93" s="185" t="s">
        <v>149</v>
      </c>
      <c r="E93" s="35"/>
      <c r="F93" s="201" t="s">
        <v>445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149</v>
      </c>
      <c r="AU93" s="16" t="s">
        <v>82</v>
      </c>
    </row>
    <row r="94" spans="1:65" s="13" customFormat="1">
      <c r="B94" s="190"/>
      <c r="C94" s="191"/>
      <c r="D94" s="185" t="s">
        <v>135</v>
      </c>
      <c r="E94" s="192" t="s">
        <v>19</v>
      </c>
      <c r="F94" s="193" t="s">
        <v>446</v>
      </c>
      <c r="G94" s="191"/>
      <c r="H94" s="194">
        <v>50.88</v>
      </c>
      <c r="I94" s="195"/>
      <c r="J94" s="191"/>
      <c r="K94" s="191"/>
      <c r="L94" s="196"/>
      <c r="M94" s="197"/>
      <c r="N94" s="198"/>
      <c r="O94" s="198"/>
      <c r="P94" s="198"/>
      <c r="Q94" s="198"/>
      <c r="R94" s="198"/>
      <c r="S94" s="198"/>
      <c r="T94" s="199"/>
      <c r="AT94" s="200" t="s">
        <v>135</v>
      </c>
      <c r="AU94" s="200" t="s">
        <v>82</v>
      </c>
      <c r="AV94" s="13" t="s">
        <v>82</v>
      </c>
      <c r="AW94" s="13" t="s">
        <v>33</v>
      </c>
      <c r="AX94" s="13" t="s">
        <v>79</v>
      </c>
      <c r="AY94" s="200" t="s">
        <v>124</v>
      </c>
    </row>
    <row r="95" spans="1:65" s="2" customFormat="1" ht="13.8" customHeight="1">
      <c r="A95" s="33"/>
      <c r="B95" s="34"/>
      <c r="C95" s="202" t="s">
        <v>82</v>
      </c>
      <c r="D95" s="202" t="s">
        <v>265</v>
      </c>
      <c r="E95" s="203" t="s">
        <v>447</v>
      </c>
      <c r="F95" s="204" t="s">
        <v>448</v>
      </c>
      <c r="G95" s="205" t="s">
        <v>161</v>
      </c>
      <c r="H95" s="206">
        <v>7.6319999999999997</v>
      </c>
      <c r="I95" s="207"/>
      <c r="J95" s="208">
        <f>ROUND(I95*H95,2)</f>
        <v>0</v>
      </c>
      <c r="K95" s="204" t="s">
        <v>19</v>
      </c>
      <c r="L95" s="209"/>
      <c r="M95" s="210" t="s">
        <v>19</v>
      </c>
      <c r="N95" s="211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186</v>
      </c>
      <c r="AT95" s="183" t="s">
        <v>265</v>
      </c>
      <c r="AU95" s="183" t="s">
        <v>82</v>
      </c>
      <c r="AY95" s="16" t="s">
        <v>124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131</v>
      </c>
      <c r="BM95" s="183" t="s">
        <v>449</v>
      </c>
    </row>
    <row r="96" spans="1:65" s="2" customFormat="1">
      <c r="A96" s="33"/>
      <c r="B96" s="34"/>
      <c r="C96" s="35"/>
      <c r="D96" s="185" t="s">
        <v>133</v>
      </c>
      <c r="E96" s="35"/>
      <c r="F96" s="186" t="s">
        <v>448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133</v>
      </c>
      <c r="AU96" s="16" t="s">
        <v>82</v>
      </c>
    </row>
    <row r="97" spans="1:65" s="13" customFormat="1">
      <c r="B97" s="190"/>
      <c r="C97" s="191"/>
      <c r="D97" s="185" t="s">
        <v>135</v>
      </c>
      <c r="E97" s="192" t="s">
        <v>19</v>
      </c>
      <c r="F97" s="193" t="s">
        <v>450</v>
      </c>
      <c r="G97" s="191"/>
      <c r="H97" s="194">
        <v>7.6319999999999997</v>
      </c>
      <c r="I97" s="195"/>
      <c r="J97" s="191"/>
      <c r="K97" s="191"/>
      <c r="L97" s="196"/>
      <c r="M97" s="197"/>
      <c r="N97" s="198"/>
      <c r="O97" s="198"/>
      <c r="P97" s="198"/>
      <c r="Q97" s="198"/>
      <c r="R97" s="198"/>
      <c r="S97" s="198"/>
      <c r="T97" s="199"/>
      <c r="AT97" s="200" t="s">
        <v>135</v>
      </c>
      <c r="AU97" s="200" t="s">
        <v>82</v>
      </c>
      <c r="AV97" s="13" t="s">
        <v>82</v>
      </c>
      <c r="AW97" s="13" t="s">
        <v>33</v>
      </c>
      <c r="AX97" s="13" t="s">
        <v>79</v>
      </c>
      <c r="AY97" s="200" t="s">
        <v>124</v>
      </c>
    </row>
    <row r="98" spans="1:65" s="2" customFormat="1" ht="13.8" customHeight="1">
      <c r="A98" s="33"/>
      <c r="B98" s="34"/>
      <c r="C98" s="202" t="s">
        <v>144</v>
      </c>
      <c r="D98" s="202" t="s">
        <v>265</v>
      </c>
      <c r="E98" s="203" t="s">
        <v>451</v>
      </c>
      <c r="F98" s="204" t="s">
        <v>452</v>
      </c>
      <c r="G98" s="205" t="s">
        <v>453</v>
      </c>
      <c r="H98" s="206">
        <v>1</v>
      </c>
      <c r="I98" s="207"/>
      <c r="J98" s="208">
        <f>ROUND(I98*H98,2)</f>
        <v>0</v>
      </c>
      <c r="K98" s="204" t="s">
        <v>19</v>
      </c>
      <c r="L98" s="209"/>
      <c r="M98" s="210" t="s">
        <v>19</v>
      </c>
      <c r="N98" s="211" t="s">
        <v>42</v>
      </c>
      <c r="O98" s="63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186</v>
      </c>
      <c r="AT98" s="183" t="s">
        <v>265</v>
      </c>
      <c r="AU98" s="183" t="s">
        <v>82</v>
      </c>
      <c r="AY98" s="16" t="s">
        <v>124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79</v>
      </c>
      <c r="BK98" s="184">
        <f>ROUND(I98*H98,2)</f>
        <v>0</v>
      </c>
      <c r="BL98" s="16" t="s">
        <v>131</v>
      </c>
      <c r="BM98" s="183" t="s">
        <v>454</v>
      </c>
    </row>
    <row r="99" spans="1:65" s="2" customFormat="1">
      <c r="A99" s="33"/>
      <c r="B99" s="34"/>
      <c r="C99" s="35"/>
      <c r="D99" s="185" t="s">
        <v>133</v>
      </c>
      <c r="E99" s="35"/>
      <c r="F99" s="186" t="s">
        <v>452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133</v>
      </c>
      <c r="AU99" s="16" t="s">
        <v>82</v>
      </c>
    </row>
    <row r="100" spans="1:65" s="12" customFormat="1" ht="22.8" customHeight="1">
      <c r="B100" s="156"/>
      <c r="C100" s="157"/>
      <c r="D100" s="158" t="s">
        <v>70</v>
      </c>
      <c r="E100" s="170" t="s">
        <v>174</v>
      </c>
      <c r="F100" s="170" t="s">
        <v>455</v>
      </c>
      <c r="G100" s="157"/>
      <c r="H100" s="157"/>
      <c r="I100" s="160"/>
      <c r="J100" s="171">
        <f>BK100</f>
        <v>0</v>
      </c>
      <c r="K100" s="157"/>
      <c r="L100" s="162"/>
      <c r="M100" s="163"/>
      <c r="N100" s="164"/>
      <c r="O100" s="164"/>
      <c r="P100" s="165">
        <f>SUM(P101:P105)</f>
        <v>0</v>
      </c>
      <c r="Q100" s="164"/>
      <c r="R100" s="165">
        <f>SUM(R101:R105)</f>
        <v>4.5351995000000001</v>
      </c>
      <c r="S100" s="164"/>
      <c r="T100" s="166">
        <f>SUM(T101:T105)</f>
        <v>5.3881749999999995</v>
      </c>
      <c r="AR100" s="167" t="s">
        <v>79</v>
      </c>
      <c r="AT100" s="168" t="s">
        <v>70</v>
      </c>
      <c r="AU100" s="168" t="s">
        <v>79</v>
      </c>
      <c r="AY100" s="167" t="s">
        <v>124</v>
      </c>
      <c r="BK100" s="169">
        <f>SUM(BK101:BK105)</f>
        <v>0</v>
      </c>
    </row>
    <row r="101" spans="1:65" s="2" customFormat="1" ht="13.8" customHeight="1">
      <c r="A101" s="33"/>
      <c r="B101" s="34"/>
      <c r="C101" s="172" t="s">
        <v>131</v>
      </c>
      <c r="D101" s="172" t="s">
        <v>126</v>
      </c>
      <c r="E101" s="173" t="s">
        <v>456</v>
      </c>
      <c r="F101" s="174" t="s">
        <v>457</v>
      </c>
      <c r="G101" s="175" t="s">
        <v>139</v>
      </c>
      <c r="H101" s="176">
        <v>91.325000000000003</v>
      </c>
      <c r="I101" s="177"/>
      <c r="J101" s="178">
        <f>ROUND(I101*H101,2)</f>
        <v>0</v>
      </c>
      <c r="K101" s="174" t="s">
        <v>130</v>
      </c>
      <c r="L101" s="38"/>
      <c r="M101" s="179" t="s">
        <v>19</v>
      </c>
      <c r="N101" s="180" t="s">
        <v>42</v>
      </c>
      <c r="O101" s="63"/>
      <c r="P101" s="181">
        <f>O101*H101</f>
        <v>0</v>
      </c>
      <c r="Q101" s="181">
        <v>4.9660000000000003E-2</v>
      </c>
      <c r="R101" s="181">
        <f>Q101*H101</f>
        <v>4.5351995000000001</v>
      </c>
      <c r="S101" s="181">
        <v>5.8999999999999997E-2</v>
      </c>
      <c r="T101" s="182">
        <f>S101*H101</f>
        <v>5.3881749999999995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3" t="s">
        <v>131</v>
      </c>
      <c r="AT101" s="183" t="s">
        <v>126</v>
      </c>
      <c r="AU101" s="183" t="s">
        <v>82</v>
      </c>
      <c r="AY101" s="16" t="s">
        <v>124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79</v>
      </c>
      <c r="BK101" s="184">
        <f>ROUND(I101*H101,2)</f>
        <v>0</v>
      </c>
      <c r="BL101" s="16" t="s">
        <v>131</v>
      </c>
      <c r="BM101" s="183" t="s">
        <v>458</v>
      </c>
    </row>
    <row r="102" spans="1:65" s="2" customFormat="1" ht="19.2">
      <c r="A102" s="33"/>
      <c r="B102" s="34"/>
      <c r="C102" s="35"/>
      <c r="D102" s="185" t="s">
        <v>133</v>
      </c>
      <c r="E102" s="35"/>
      <c r="F102" s="186" t="s">
        <v>459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133</v>
      </c>
      <c r="AU102" s="16" t="s">
        <v>82</v>
      </c>
    </row>
    <row r="103" spans="1:65" s="13" customFormat="1">
      <c r="B103" s="190"/>
      <c r="C103" s="191"/>
      <c r="D103" s="185" t="s">
        <v>135</v>
      </c>
      <c r="E103" s="192" t="s">
        <v>19</v>
      </c>
      <c r="F103" s="193" t="s">
        <v>460</v>
      </c>
      <c r="G103" s="191"/>
      <c r="H103" s="194">
        <v>74.123999999999995</v>
      </c>
      <c r="I103" s="195"/>
      <c r="J103" s="191"/>
      <c r="K103" s="191"/>
      <c r="L103" s="196"/>
      <c r="M103" s="197"/>
      <c r="N103" s="198"/>
      <c r="O103" s="198"/>
      <c r="P103" s="198"/>
      <c r="Q103" s="198"/>
      <c r="R103" s="198"/>
      <c r="S103" s="198"/>
      <c r="T103" s="199"/>
      <c r="AT103" s="200" t="s">
        <v>135</v>
      </c>
      <c r="AU103" s="200" t="s">
        <v>82</v>
      </c>
      <c r="AV103" s="13" t="s">
        <v>82</v>
      </c>
      <c r="AW103" s="13" t="s">
        <v>33</v>
      </c>
      <c r="AX103" s="13" t="s">
        <v>71</v>
      </c>
      <c r="AY103" s="200" t="s">
        <v>124</v>
      </c>
    </row>
    <row r="104" spans="1:65" s="13" customFormat="1">
      <c r="B104" s="190"/>
      <c r="C104" s="191"/>
      <c r="D104" s="185" t="s">
        <v>135</v>
      </c>
      <c r="E104" s="192" t="s">
        <v>19</v>
      </c>
      <c r="F104" s="193" t="s">
        <v>461</v>
      </c>
      <c r="G104" s="191"/>
      <c r="H104" s="194">
        <v>10.331</v>
      </c>
      <c r="I104" s="195"/>
      <c r="J104" s="191"/>
      <c r="K104" s="191"/>
      <c r="L104" s="196"/>
      <c r="M104" s="197"/>
      <c r="N104" s="198"/>
      <c r="O104" s="198"/>
      <c r="P104" s="198"/>
      <c r="Q104" s="198"/>
      <c r="R104" s="198"/>
      <c r="S104" s="198"/>
      <c r="T104" s="199"/>
      <c r="AT104" s="200" t="s">
        <v>135</v>
      </c>
      <c r="AU104" s="200" t="s">
        <v>82</v>
      </c>
      <c r="AV104" s="13" t="s">
        <v>82</v>
      </c>
      <c r="AW104" s="13" t="s">
        <v>33</v>
      </c>
      <c r="AX104" s="13" t="s">
        <v>71</v>
      </c>
      <c r="AY104" s="200" t="s">
        <v>124</v>
      </c>
    </row>
    <row r="105" spans="1:65" s="13" customFormat="1">
      <c r="B105" s="190"/>
      <c r="C105" s="191"/>
      <c r="D105" s="185" t="s">
        <v>135</v>
      </c>
      <c r="E105" s="192" t="s">
        <v>19</v>
      </c>
      <c r="F105" s="193" t="s">
        <v>462</v>
      </c>
      <c r="G105" s="191"/>
      <c r="H105" s="194">
        <v>6.87</v>
      </c>
      <c r="I105" s="195"/>
      <c r="J105" s="191"/>
      <c r="K105" s="191"/>
      <c r="L105" s="196"/>
      <c r="M105" s="197"/>
      <c r="N105" s="198"/>
      <c r="O105" s="198"/>
      <c r="P105" s="198"/>
      <c r="Q105" s="198"/>
      <c r="R105" s="198"/>
      <c r="S105" s="198"/>
      <c r="T105" s="199"/>
      <c r="AT105" s="200" t="s">
        <v>135</v>
      </c>
      <c r="AU105" s="200" t="s">
        <v>82</v>
      </c>
      <c r="AV105" s="13" t="s">
        <v>82</v>
      </c>
      <c r="AW105" s="13" t="s">
        <v>33</v>
      </c>
      <c r="AX105" s="13" t="s">
        <v>71</v>
      </c>
      <c r="AY105" s="200" t="s">
        <v>124</v>
      </c>
    </row>
    <row r="106" spans="1:65" s="12" customFormat="1" ht="22.8" customHeight="1">
      <c r="B106" s="156"/>
      <c r="C106" s="157"/>
      <c r="D106" s="158" t="s">
        <v>70</v>
      </c>
      <c r="E106" s="170" t="s">
        <v>192</v>
      </c>
      <c r="F106" s="170" t="s">
        <v>387</v>
      </c>
      <c r="G106" s="157"/>
      <c r="H106" s="157"/>
      <c r="I106" s="160"/>
      <c r="J106" s="171">
        <f>BK106</f>
        <v>0</v>
      </c>
      <c r="K106" s="157"/>
      <c r="L106" s="162"/>
      <c r="M106" s="163"/>
      <c r="N106" s="164"/>
      <c r="O106" s="164"/>
      <c r="P106" s="165">
        <f>SUM(P107:P109)</f>
        <v>0</v>
      </c>
      <c r="Q106" s="164"/>
      <c r="R106" s="165">
        <f>SUM(R107:R109)</f>
        <v>0</v>
      </c>
      <c r="S106" s="164"/>
      <c r="T106" s="166">
        <f>SUM(T107:T109)</f>
        <v>5.95296</v>
      </c>
      <c r="AR106" s="167" t="s">
        <v>79</v>
      </c>
      <c r="AT106" s="168" t="s">
        <v>70</v>
      </c>
      <c r="AU106" s="168" t="s">
        <v>79</v>
      </c>
      <c r="AY106" s="167" t="s">
        <v>124</v>
      </c>
      <c r="BK106" s="169">
        <f>SUM(BK107:BK109)</f>
        <v>0</v>
      </c>
    </row>
    <row r="107" spans="1:65" s="2" customFormat="1" ht="13.8" customHeight="1">
      <c r="A107" s="33"/>
      <c r="B107" s="34"/>
      <c r="C107" s="172" t="s">
        <v>167</v>
      </c>
      <c r="D107" s="172" t="s">
        <v>126</v>
      </c>
      <c r="E107" s="173" t="s">
        <v>463</v>
      </c>
      <c r="F107" s="174" t="s">
        <v>464</v>
      </c>
      <c r="G107" s="175" t="s">
        <v>161</v>
      </c>
      <c r="H107" s="176">
        <v>7.6319999999999997</v>
      </c>
      <c r="I107" s="177"/>
      <c r="J107" s="178">
        <f>ROUND(I107*H107,2)</f>
        <v>0</v>
      </c>
      <c r="K107" s="174" t="s">
        <v>130</v>
      </c>
      <c r="L107" s="38"/>
      <c r="M107" s="179" t="s">
        <v>19</v>
      </c>
      <c r="N107" s="180" t="s">
        <v>42</v>
      </c>
      <c r="O107" s="63"/>
      <c r="P107" s="181">
        <f>O107*H107</f>
        <v>0</v>
      </c>
      <c r="Q107" s="181">
        <v>0</v>
      </c>
      <c r="R107" s="181">
        <f>Q107*H107</f>
        <v>0</v>
      </c>
      <c r="S107" s="181">
        <v>0.78</v>
      </c>
      <c r="T107" s="182">
        <f>S107*H107</f>
        <v>5.95296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3" t="s">
        <v>131</v>
      </c>
      <c r="AT107" s="183" t="s">
        <v>126</v>
      </c>
      <c r="AU107" s="183" t="s">
        <v>82</v>
      </c>
      <c r="AY107" s="16" t="s">
        <v>124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6" t="s">
        <v>79</v>
      </c>
      <c r="BK107" s="184">
        <f>ROUND(I107*H107,2)</f>
        <v>0</v>
      </c>
      <c r="BL107" s="16" t="s">
        <v>131</v>
      </c>
      <c r="BM107" s="183" t="s">
        <v>465</v>
      </c>
    </row>
    <row r="108" spans="1:65" s="2" customFormat="1">
      <c r="A108" s="33"/>
      <c r="B108" s="34"/>
      <c r="C108" s="35"/>
      <c r="D108" s="185" t="s">
        <v>133</v>
      </c>
      <c r="E108" s="35"/>
      <c r="F108" s="186" t="s">
        <v>466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133</v>
      </c>
      <c r="AU108" s="16" t="s">
        <v>82</v>
      </c>
    </row>
    <row r="109" spans="1:65" s="13" customFormat="1">
      <c r="B109" s="190"/>
      <c r="C109" s="191"/>
      <c r="D109" s="185" t="s">
        <v>135</v>
      </c>
      <c r="E109" s="192" t="s">
        <v>19</v>
      </c>
      <c r="F109" s="193" t="s">
        <v>467</v>
      </c>
      <c r="G109" s="191"/>
      <c r="H109" s="194">
        <v>7.6319999999999997</v>
      </c>
      <c r="I109" s="195"/>
      <c r="J109" s="191"/>
      <c r="K109" s="191"/>
      <c r="L109" s="196"/>
      <c r="M109" s="197"/>
      <c r="N109" s="198"/>
      <c r="O109" s="198"/>
      <c r="P109" s="198"/>
      <c r="Q109" s="198"/>
      <c r="R109" s="198"/>
      <c r="S109" s="198"/>
      <c r="T109" s="199"/>
      <c r="AT109" s="200" t="s">
        <v>135</v>
      </c>
      <c r="AU109" s="200" t="s">
        <v>82</v>
      </c>
      <c r="AV109" s="13" t="s">
        <v>82</v>
      </c>
      <c r="AW109" s="13" t="s">
        <v>33</v>
      </c>
      <c r="AX109" s="13" t="s">
        <v>79</v>
      </c>
      <c r="AY109" s="200" t="s">
        <v>124</v>
      </c>
    </row>
    <row r="110" spans="1:65" s="12" customFormat="1" ht="22.8" customHeight="1">
      <c r="B110" s="156"/>
      <c r="C110" s="157"/>
      <c r="D110" s="158" t="s">
        <v>70</v>
      </c>
      <c r="E110" s="170" t="s">
        <v>409</v>
      </c>
      <c r="F110" s="170" t="s">
        <v>410</v>
      </c>
      <c r="G110" s="157"/>
      <c r="H110" s="157"/>
      <c r="I110" s="160"/>
      <c r="J110" s="171">
        <f>BK110</f>
        <v>0</v>
      </c>
      <c r="K110" s="157"/>
      <c r="L110" s="162"/>
      <c r="M110" s="163"/>
      <c r="N110" s="164"/>
      <c r="O110" s="164"/>
      <c r="P110" s="165">
        <f>SUM(P111:P119)</f>
        <v>0</v>
      </c>
      <c r="Q110" s="164"/>
      <c r="R110" s="165">
        <f>SUM(R111:R119)</f>
        <v>0</v>
      </c>
      <c r="S110" s="164"/>
      <c r="T110" s="166">
        <f>SUM(T111:T119)</f>
        <v>0</v>
      </c>
      <c r="AR110" s="167" t="s">
        <v>79</v>
      </c>
      <c r="AT110" s="168" t="s">
        <v>70</v>
      </c>
      <c r="AU110" s="168" t="s">
        <v>79</v>
      </c>
      <c r="AY110" s="167" t="s">
        <v>124</v>
      </c>
      <c r="BK110" s="169">
        <f>SUM(BK111:BK119)</f>
        <v>0</v>
      </c>
    </row>
    <row r="111" spans="1:65" s="2" customFormat="1" ht="13.8" customHeight="1">
      <c r="A111" s="33"/>
      <c r="B111" s="34"/>
      <c r="C111" s="172" t="s">
        <v>174</v>
      </c>
      <c r="D111" s="172" t="s">
        <v>126</v>
      </c>
      <c r="E111" s="173" t="s">
        <v>468</v>
      </c>
      <c r="F111" s="174" t="s">
        <v>469</v>
      </c>
      <c r="G111" s="175" t="s">
        <v>228</v>
      </c>
      <c r="H111" s="176">
        <v>5.9530000000000003</v>
      </c>
      <c r="I111" s="177"/>
      <c r="J111" s="178">
        <f>ROUND(I111*H111,2)</f>
        <v>0</v>
      </c>
      <c r="K111" s="174" t="s">
        <v>130</v>
      </c>
      <c r="L111" s="38"/>
      <c r="M111" s="179" t="s">
        <v>19</v>
      </c>
      <c r="N111" s="180" t="s">
        <v>42</v>
      </c>
      <c r="O111" s="63"/>
      <c r="P111" s="181">
        <f>O111*H111</f>
        <v>0</v>
      </c>
      <c r="Q111" s="181">
        <v>0</v>
      </c>
      <c r="R111" s="181">
        <f>Q111*H111</f>
        <v>0</v>
      </c>
      <c r="S111" s="181">
        <v>0</v>
      </c>
      <c r="T111" s="182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3" t="s">
        <v>131</v>
      </c>
      <c r="AT111" s="183" t="s">
        <v>126</v>
      </c>
      <c r="AU111" s="183" t="s">
        <v>82</v>
      </c>
      <c r="AY111" s="16" t="s">
        <v>124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6" t="s">
        <v>79</v>
      </c>
      <c r="BK111" s="184">
        <f>ROUND(I111*H111,2)</f>
        <v>0</v>
      </c>
      <c r="BL111" s="16" t="s">
        <v>131</v>
      </c>
      <c r="BM111" s="183" t="s">
        <v>470</v>
      </c>
    </row>
    <row r="112" spans="1:65" s="2" customFormat="1" ht="19.2">
      <c r="A112" s="33"/>
      <c r="B112" s="34"/>
      <c r="C112" s="35"/>
      <c r="D112" s="185" t="s">
        <v>133</v>
      </c>
      <c r="E112" s="35"/>
      <c r="F112" s="186" t="s">
        <v>471</v>
      </c>
      <c r="G112" s="35"/>
      <c r="H112" s="35"/>
      <c r="I112" s="187"/>
      <c r="J112" s="35"/>
      <c r="K112" s="35"/>
      <c r="L112" s="38"/>
      <c r="M112" s="188"/>
      <c r="N112" s="189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133</v>
      </c>
      <c r="AU112" s="16" t="s">
        <v>82</v>
      </c>
    </row>
    <row r="113" spans="1:65" s="13" customFormat="1">
      <c r="B113" s="190"/>
      <c r="C113" s="191"/>
      <c r="D113" s="185" t="s">
        <v>135</v>
      </c>
      <c r="E113" s="192" t="s">
        <v>19</v>
      </c>
      <c r="F113" s="193" t="s">
        <v>472</v>
      </c>
      <c r="G113" s="191"/>
      <c r="H113" s="194">
        <v>5.9530000000000003</v>
      </c>
      <c r="I113" s="195"/>
      <c r="J113" s="191"/>
      <c r="K113" s="191"/>
      <c r="L113" s="196"/>
      <c r="M113" s="197"/>
      <c r="N113" s="198"/>
      <c r="O113" s="198"/>
      <c r="P113" s="198"/>
      <c r="Q113" s="198"/>
      <c r="R113" s="198"/>
      <c r="S113" s="198"/>
      <c r="T113" s="199"/>
      <c r="AT113" s="200" t="s">
        <v>135</v>
      </c>
      <c r="AU113" s="200" t="s">
        <v>82</v>
      </c>
      <c r="AV113" s="13" t="s">
        <v>82</v>
      </c>
      <c r="AW113" s="13" t="s">
        <v>33</v>
      </c>
      <c r="AX113" s="13" t="s">
        <v>79</v>
      </c>
      <c r="AY113" s="200" t="s">
        <v>124</v>
      </c>
    </row>
    <row r="114" spans="1:65" s="2" customFormat="1" ht="13.8" customHeight="1">
      <c r="A114" s="33"/>
      <c r="B114" s="34"/>
      <c r="C114" s="172" t="s">
        <v>180</v>
      </c>
      <c r="D114" s="172" t="s">
        <v>126</v>
      </c>
      <c r="E114" s="173" t="s">
        <v>473</v>
      </c>
      <c r="F114" s="174" t="s">
        <v>474</v>
      </c>
      <c r="G114" s="175" t="s">
        <v>228</v>
      </c>
      <c r="H114" s="176">
        <v>107.154</v>
      </c>
      <c r="I114" s="177"/>
      <c r="J114" s="178">
        <f>ROUND(I114*H114,2)</f>
        <v>0</v>
      </c>
      <c r="K114" s="174" t="s">
        <v>130</v>
      </c>
      <c r="L114" s="38"/>
      <c r="M114" s="179" t="s">
        <v>19</v>
      </c>
      <c r="N114" s="180" t="s">
        <v>42</v>
      </c>
      <c r="O114" s="63"/>
      <c r="P114" s="181">
        <f>O114*H114</f>
        <v>0</v>
      </c>
      <c r="Q114" s="181">
        <v>0</v>
      </c>
      <c r="R114" s="181">
        <f>Q114*H114</f>
        <v>0</v>
      </c>
      <c r="S114" s="181">
        <v>0</v>
      </c>
      <c r="T114" s="182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3" t="s">
        <v>131</v>
      </c>
      <c r="AT114" s="183" t="s">
        <v>126</v>
      </c>
      <c r="AU114" s="183" t="s">
        <v>82</v>
      </c>
      <c r="AY114" s="16" t="s">
        <v>124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6" t="s">
        <v>79</v>
      </c>
      <c r="BK114" s="184">
        <f>ROUND(I114*H114,2)</f>
        <v>0</v>
      </c>
      <c r="BL114" s="16" t="s">
        <v>131</v>
      </c>
      <c r="BM114" s="183" t="s">
        <v>475</v>
      </c>
    </row>
    <row r="115" spans="1:65" s="2" customFormat="1" ht="19.2">
      <c r="A115" s="33"/>
      <c r="B115" s="34"/>
      <c r="C115" s="35"/>
      <c r="D115" s="185" t="s">
        <v>133</v>
      </c>
      <c r="E115" s="35"/>
      <c r="F115" s="186" t="s">
        <v>476</v>
      </c>
      <c r="G115" s="35"/>
      <c r="H115" s="35"/>
      <c r="I115" s="187"/>
      <c r="J115" s="35"/>
      <c r="K115" s="35"/>
      <c r="L115" s="38"/>
      <c r="M115" s="188"/>
      <c r="N115" s="189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133</v>
      </c>
      <c r="AU115" s="16" t="s">
        <v>82</v>
      </c>
    </row>
    <row r="116" spans="1:65" s="13" customFormat="1">
      <c r="B116" s="190"/>
      <c r="C116" s="191"/>
      <c r="D116" s="185" t="s">
        <v>135</v>
      </c>
      <c r="E116" s="192" t="s">
        <v>19</v>
      </c>
      <c r="F116" s="193" t="s">
        <v>477</v>
      </c>
      <c r="G116" s="191"/>
      <c r="H116" s="194">
        <v>107.154</v>
      </c>
      <c r="I116" s="195"/>
      <c r="J116" s="191"/>
      <c r="K116" s="191"/>
      <c r="L116" s="196"/>
      <c r="M116" s="197"/>
      <c r="N116" s="198"/>
      <c r="O116" s="198"/>
      <c r="P116" s="198"/>
      <c r="Q116" s="198"/>
      <c r="R116" s="198"/>
      <c r="S116" s="198"/>
      <c r="T116" s="199"/>
      <c r="AT116" s="200" t="s">
        <v>135</v>
      </c>
      <c r="AU116" s="200" t="s">
        <v>82</v>
      </c>
      <c r="AV116" s="13" t="s">
        <v>82</v>
      </c>
      <c r="AW116" s="13" t="s">
        <v>33</v>
      </c>
      <c r="AX116" s="13" t="s">
        <v>79</v>
      </c>
      <c r="AY116" s="200" t="s">
        <v>124</v>
      </c>
    </row>
    <row r="117" spans="1:65" s="2" customFormat="1" ht="13.8" customHeight="1">
      <c r="A117" s="33"/>
      <c r="B117" s="34"/>
      <c r="C117" s="172" t="s">
        <v>186</v>
      </c>
      <c r="D117" s="172" t="s">
        <v>126</v>
      </c>
      <c r="E117" s="173" t="s">
        <v>478</v>
      </c>
      <c r="F117" s="174" t="s">
        <v>479</v>
      </c>
      <c r="G117" s="175" t="s">
        <v>228</v>
      </c>
      <c r="H117" s="176">
        <v>5.9530000000000003</v>
      </c>
      <c r="I117" s="177"/>
      <c r="J117" s="178">
        <f>ROUND(I117*H117,2)</f>
        <v>0</v>
      </c>
      <c r="K117" s="174" t="s">
        <v>130</v>
      </c>
      <c r="L117" s="38"/>
      <c r="M117" s="179" t="s">
        <v>19</v>
      </c>
      <c r="N117" s="180" t="s">
        <v>42</v>
      </c>
      <c r="O117" s="63"/>
      <c r="P117" s="181">
        <f>O117*H117</f>
        <v>0</v>
      </c>
      <c r="Q117" s="181">
        <v>0</v>
      </c>
      <c r="R117" s="181">
        <f>Q117*H117</f>
        <v>0</v>
      </c>
      <c r="S117" s="181">
        <v>0</v>
      </c>
      <c r="T117" s="182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3" t="s">
        <v>131</v>
      </c>
      <c r="AT117" s="183" t="s">
        <v>126</v>
      </c>
      <c r="AU117" s="183" t="s">
        <v>82</v>
      </c>
      <c r="AY117" s="16" t="s">
        <v>124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6" t="s">
        <v>79</v>
      </c>
      <c r="BK117" s="184">
        <f>ROUND(I117*H117,2)</f>
        <v>0</v>
      </c>
      <c r="BL117" s="16" t="s">
        <v>131</v>
      </c>
      <c r="BM117" s="183" t="s">
        <v>480</v>
      </c>
    </row>
    <row r="118" spans="1:65" s="2" customFormat="1">
      <c r="A118" s="33"/>
      <c r="B118" s="34"/>
      <c r="C118" s="35"/>
      <c r="D118" s="185" t="s">
        <v>133</v>
      </c>
      <c r="E118" s="35"/>
      <c r="F118" s="186" t="s">
        <v>481</v>
      </c>
      <c r="G118" s="35"/>
      <c r="H118" s="35"/>
      <c r="I118" s="187"/>
      <c r="J118" s="35"/>
      <c r="K118" s="35"/>
      <c r="L118" s="38"/>
      <c r="M118" s="188"/>
      <c r="N118" s="189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133</v>
      </c>
      <c r="AU118" s="16" t="s">
        <v>82</v>
      </c>
    </row>
    <row r="119" spans="1:65" s="13" customFormat="1">
      <c r="B119" s="190"/>
      <c r="C119" s="191"/>
      <c r="D119" s="185" t="s">
        <v>135</v>
      </c>
      <c r="E119" s="192" t="s">
        <v>19</v>
      </c>
      <c r="F119" s="193" t="s">
        <v>472</v>
      </c>
      <c r="G119" s="191"/>
      <c r="H119" s="194">
        <v>5.9530000000000003</v>
      </c>
      <c r="I119" s="195"/>
      <c r="J119" s="191"/>
      <c r="K119" s="191"/>
      <c r="L119" s="196"/>
      <c r="M119" s="197"/>
      <c r="N119" s="198"/>
      <c r="O119" s="198"/>
      <c r="P119" s="198"/>
      <c r="Q119" s="198"/>
      <c r="R119" s="198"/>
      <c r="S119" s="198"/>
      <c r="T119" s="199"/>
      <c r="AT119" s="200" t="s">
        <v>135</v>
      </c>
      <c r="AU119" s="200" t="s">
        <v>82</v>
      </c>
      <c r="AV119" s="13" t="s">
        <v>82</v>
      </c>
      <c r="AW119" s="13" t="s">
        <v>33</v>
      </c>
      <c r="AX119" s="13" t="s">
        <v>79</v>
      </c>
      <c r="AY119" s="200" t="s">
        <v>124</v>
      </c>
    </row>
    <row r="120" spans="1:65" s="12" customFormat="1" ht="22.8" customHeight="1">
      <c r="B120" s="156"/>
      <c r="C120" s="157"/>
      <c r="D120" s="158" t="s">
        <v>70</v>
      </c>
      <c r="E120" s="170" t="s">
        <v>427</v>
      </c>
      <c r="F120" s="170" t="s">
        <v>428</v>
      </c>
      <c r="G120" s="157"/>
      <c r="H120" s="157"/>
      <c r="I120" s="160"/>
      <c r="J120" s="171">
        <f>BK120</f>
        <v>0</v>
      </c>
      <c r="K120" s="157"/>
      <c r="L120" s="162"/>
      <c r="M120" s="163"/>
      <c r="N120" s="164"/>
      <c r="O120" s="164"/>
      <c r="P120" s="165">
        <f>SUM(P121:P122)</f>
        <v>0</v>
      </c>
      <c r="Q120" s="164"/>
      <c r="R120" s="165">
        <f>SUM(R121:R122)</f>
        <v>0</v>
      </c>
      <c r="S120" s="164"/>
      <c r="T120" s="166">
        <f>SUM(T121:T122)</f>
        <v>0</v>
      </c>
      <c r="AR120" s="167" t="s">
        <v>79</v>
      </c>
      <c r="AT120" s="168" t="s">
        <v>70</v>
      </c>
      <c r="AU120" s="168" t="s">
        <v>79</v>
      </c>
      <c r="AY120" s="167" t="s">
        <v>124</v>
      </c>
      <c r="BK120" s="169">
        <f>SUM(BK121:BK122)</f>
        <v>0</v>
      </c>
    </row>
    <row r="121" spans="1:65" s="2" customFormat="1" ht="13.8" customHeight="1">
      <c r="A121" s="33"/>
      <c r="B121" s="34"/>
      <c r="C121" s="172" t="s">
        <v>192</v>
      </c>
      <c r="D121" s="172" t="s">
        <v>126</v>
      </c>
      <c r="E121" s="173" t="s">
        <v>482</v>
      </c>
      <c r="F121" s="174" t="s">
        <v>483</v>
      </c>
      <c r="G121" s="175" t="s">
        <v>228</v>
      </c>
      <c r="H121" s="176">
        <v>4.5419999999999998</v>
      </c>
      <c r="I121" s="177"/>
      <c r="J121" s="178">
        <f>ROUND(I121*H121,2)</f>
        <v>0</v>
      </c>
      <c r="K121" s="174" t="s">
        <v>130</v>
      </c>
      <c r="L121" s="38"/>
      <c r="M121" s="179" t="s">
        <v>19</v>
      </c>
      <c r="N121" s="180" t="s">
        <v>42</v>
      </c>
      <c r="O121" s="63"/>
      <c r="P121" s="181">
        <f>O121*H121</f>
        <v>0</v>
      </c>
      <c r="Q121" s="181">
        <v>0</v>
      </c>
      <c r="R121" s="181">
        <f>Q121*H121</f>
        <v>0</v>
      </c>
      <c r="S121" s="181">
        <v>0</v>
      </c>
      <c r="T121" s="182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3" t="s">
        <v>131</v>
      </c>
      <c r="AT121" s="183" t="s">
        <v>126</v>
      </c>
      <c r="AU121" s="183" t="s">
        <v>82</v>
      </c>
      <c r="AY121" s="16" t="s">
        <v>124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6" t="s">
        <v>79</v>
      </c>
      <c r="BK121" s="184">
        <f>ROUND(I121*H121,2)</f>
        <v>0</v>
      </c>
      <c r="BL121" s="16" t="s">
        <v>131</v>
      </c>
      <c r="BM121" s="183" t="s">
        <v>484</v>
      </c>
    </row>
    <row r="122" spans="1:65" s="2" customFormat="1" ht="19.2">
      <c r="A122" s="33"/>
      <c r="B122" s="34"/>
      <c r="C122" s="35"/>
      <c r="D122" s="185" t="s">
        <v>133</v>
      </c>
      <c r="E122" s="35"/>
      <c r="F122" s="186" t="s">
        <v>485</v>
      </c>
      <c r="G122" s="35"/>
      <c r="H122" s="35"/>
      <c r="I122" s="187"/>
      <c r="J122" s="35"/>
      <c r="K122" s="35"/>
      <c r="L122" s="38"/>
      <c r="M122" s="188"/>
      <c r="N122" s="189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133</v>
      </c>
      <c r="AU122" s="16" t="s">
        <v>82</v>
      </c>
    </row>
    <row r="123" spans="1:65" s="12" customFormat="1" ht="25.95" customHeight="1">
      <c r="B123" s="156"/>
      <c r="C123" s="157"/>
      <c r="D123" s="158" t="s">
        <v>70</v>
      </c>
      <c r="E123" s="159" t="s">
        <v>486</v>
      </c>
      <c r="F123" s="159" t="s">
        <v>487</v>
      </c>
      <c r="G123" s="157"/>
      <c r="H123" s="157"/>
      <c r="I123" s="160"/>
      <c r="J123" s="161">
        <f>BK123</f>
        <v>0</v>
      </c>
      <c r="K123" s="157"/>
      <c r="L123" s="162"/>
      <c r="M123" s="163"/>
      <c r="N123" s="164"/>
      <c r="O123" s="164"/>
      <c r="P123" s="165">
        <f>P124+P136</f>
        <v>0</v>
      </c>
      <c r="Q123" s="164"/>
      <c r="R123" s="165">
        <f>R124+R136</f>
        <v>0.87974615</v>
      </c>
      <c r="S123" s="164"/>
      <c r="T123" s="166">
        <f>T124+T136</f>
        <v>0</v>
      </c>
      <c r="AR123" s="167" t="s">
        <v>82</v>
      </c>
      <c r="AT123" s="168" t="s">
        <v>70</v>
      </c>
      <c r="AU123" s="168" t="s">
        <v>71</v>
      </c>
      <c r="AY123" s="167" t="s">
        <v>124</v>
      </c>
      <c r="BK123" s="169">
        <f>BK124+BK136</f>
        <v>0</v>
      </c>
    </row>
    <row r="124" spans="1:65" s="12" customFormat="1" ht="22.8" customHeight="1">
      <c r="B124" s="156"/>
      <c r="C124" s="157"/>
      <c r="D124" s="158" t="s">
        <v>70</v>
      </c>
      <c r="E124" s="170" t="s">
        <v>488</v>
      </c>
      <c r="F124" s="170" t="s">
        <v>489</v>
      </c>
      <c r="G124" s="157"/>
      <c r="H124" s="157"/>
      <c r="I124" s="160"/>
      <c r="J124" s="171">
        <f>BK124</f>
        <v>0</v>
      </c>
      <c r="K124" s="157"/>
      <c r="L124" s="162"/>
      <c r="M124" s="163"/>
      <c r="N124" s="164"/>
      <c r="O124" s="164"/>
      <c r="P124" s="165">
        <f>SUM(P125:P135)</f>
        <v>0</v>
      </c>
      <c r="Q124" s="164"/>
      <c r="R124" s="165">
        <f>SUM(R125:R135)</f>
        <v>0.82094699999999998</v>
      </c>
      <c r="S124" s="164"/>
      <c r="T124" s="166">
        <f>SUM(T125:T135)</f>
        <v>0</v>
      </c>
      <c r="AR124" s="167" t="s">
        <v>82</v>
      </c>
      <c r="AT124" s="168" t="s">
        <v>70</v>
      </c>
      <c r="AU124" s="168" t="s">
        <v>79</v>
      </c>
      <c r="AY124" s="167" t="s">
        <v>124</v>
      </c>
      <c r="BK124" s="169">
        <f>SUM(BK125:BK135)</f>
        <v>0</v>
      </c>
    </row>
    <row r="125" spans="1:65" s="2" customFormat="1" ht="13.8" customHeight="1">
      <c r="A125" s="33"/>
      <c r="B125" s="34"/>
      <c r="C125" s="172" t="s">
        <v>199</v>
      </c>
      <c r="D125" s="172" t="s">
        <v>126</v>
      </c>
      <c r="E125" s="173" t="s">
        <v>490</v>
      </c>
      <c r="F125" s="174" t="s">
        <v>491</v>
      </c>
      <c r="G125" s="175" t="s">
        <v>312</v>
      </c>
      <c r="H125" s="176">
        <v>200</v>
      </c>
      <c r="I125" s="177"/>
      <c r="J125" s="178">
        <f>ROUND(I125*H125,2)</f>
        <v>0</v>
      </c>
      <c r="K125" s="174" t="s">
        <v>130</v>
      </c>
      <c r="L125" s="38"/>
      <c r="M125" s="179" t="s">
        <v>19</v>
      </c>
      <c r="N125" s="180" t="s">
        <v>42</v>
      </c>
      <c r="O125" s="63"/>
      <c r="P125" s="181">
        <f>O125*H125</f>
        <v>0</v>
      </c>
      <c r="Q125" s="181">
        <v>2.4000000000000001E-4</v>
      </c>
      <c r="R125" s="181">
        <f>Q125*H125</f>
        <v>4.8000000000000001E-2</v>
      </c>
      <c r="S125" s="181">
        <v>0</v>
      </c>
      <c r="T125" s="18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3" t="s">
        <v>239</v>
      </c>
      <c r="AT125" s="183" t="s">
        <v>126</v>
      </c>
      <c r="AU125" s="183" t="s">
        <v>82</v>
      </c>
      <c r="AY125" s="16" t="s">
        <v>124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6" t="s">
        <v>79</v>
      </c>
      <c r="BK125" s="184">
        <f>ROUND(I125*H125,2)</f>
        <v>0</v>
      </c>
      <c r="BL125" s="16" t="s">
        <v>239</v>
      </c>
      <c r="BM125" s="183" t="s">
        <v>492</v>
      </c>
    </row>
    <row r="126" spans="1:65" s="2" customFormat="1">
      <c r="A126" s="33"/>
      <c r="B126" s="34"/>
      <c r="C126" s="35"/>
      <c r="D126" s="185" t="s">
        <v>133</v>
      </c>
      <c r="E126" s="35"/>
      <c r="F126" s="186" t="s">
        <v>493</v>
      </c>
      <c r="G126" s="35"/>
      <c r="H126" s="35"/>
      <c r="I126" s="187"/>
      <c r="J126" s="35"/>
      <c r="K126" s="35"/>
      <c r="L126" s="38"/>
      <c r="M126" s="188"/>
      <c r="N126" s="189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133</v>
      </c>
      <c r="AU126" s="16" t="s">
        <v>82</v>
      </c>
    </row>
    <row r="127" spans="1:65" s="13" customFormat="1">
      <c r="B127" s="190"/>
      <c r="C127" s="191"/>
      <c r="D127" s="185" t="s">
        <v>135</v>
      </c>
      <c r="E127" s="192" t="s">
        <v>19</v>
      </c>
      <c r="F127" s="193" t="s">
        <v>494</v>
      </c>
      <c r="G127" s="191"/>
      <c r="H127" s="194">
        <v>200</v>
      </c>
      <c r="I127" s="195"/>
      <c r="J127" s="191"/>
      <c r="K127" s="191"/>
      <c r="L127" s="196"/>
      <c r="M127" s="197"/>
      <c r="N127" s="198"/>
      <c r="O127" s="198"/>
      <c r="P127" s="198"/>
      <c r="Q127" s="198"/>
      <c r="R127" s="198"/>
      <c r="S127" s="198"/>
      <c r="T127" s="199"/>
      <c r="AT127" s="200" t="s">
        <v>135</v>
      </c>
      <c r="AU127" s="200" t="s">
        <v>82</v>
      </c>
      <c r="AV127" s="13" t="s">
        <v>82</v>
      </c>
      <c r="AW127" s="13" t="s">
        <v>33</v>
      </c>
      <c r="AX127" s="13" t="s">
        <v>79</v>
      </c>
      <c r="AY127" s="200" t="s">
        <v>124</v>
      </c>
    </row>
    <row r="128" spans="1:65" s="2" customFormat="1" ht="13.8" customHeight="1">
      <c r="A128" s="33"/>
      <c r="B128" s="34"/>
      <c r="C128" s="172" t="s">
        <v>206</v>
      </c>
      <c r="D128" s="172" t="s">
        <v>126</v>
      </c>
      <c r="E128" s="173" t="s">
        <v>495</v>
      </c>
      <c r="F128" s="174" t="s">
        <v>496</v>
      </c>
      <c r="G128" s="175" t="s">
        <v>268</v>
      </c>
      <c r="H128" s="176">
        <v>736.14</v>
      </c>
      <c r="I128" s="177"/>
      <c r="J128" s="178">
        <f>ROUND(I128*H128,2)</f>
        <v>0</v>
      </c>
      <c r="K128" s="174" t="s">
        <v>130</v>
      </c>
      <c r="L128" s="38"/>
      <c r="M128" s="179" t="s">
        <v>19</v>
      </c>
      <c r="N128" s="180" t="s">
        <v>42</v>
      </c>
      <c r="O128" s="63"/>
      <c r="P128" s="181">
        <f>O128*H128</f>
        <v>0</v>
      </c>
      <c r="Q128" s="181">
        <v>5.0000000000000002E-5</v>
      </c>
      <c r="R128" s="181">
        <f>Q128*H128</f>
        <v>3.6806999999999999E-2</v>
      </c>
      <c r="S128" s="181">
        <v>0</v>
      </c>
      <c r="T128" s="18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3" t="s">
        <v>239</v>
      </c>
      <c r="AT128" s="183" t="s">
        <v>126</v>
      </c>
      <c r="AU128" s="183" t="s">
        <v>82</v>
      </c>
      <c r="AY128" s="16" t="s">
        <v>124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6" t="s">
        <v>79</v>
      </c>
      <c r="BK128" s="184">
        <f>ROUND(I128*H128,2)</f>
        <v>0</v>
      </c>
      <c r="BL128" s="16" t="s">
        <v>239</v>
      </c>
      <c r="BM128" s="183" t="s">
        <v>497</v>
      </c>
    </row>
    <row r="129" spans="1:65" s="2" customFormat="1">
      <c r="A129" s="33"/>
      <c r="B129" s="34"/>
      <c r="C129" s="35"/>
      <c r="D129" s="185" t="s">
        <v>133</v>
      </c>
      <c r="E129" s="35"/>
      <c r="F129" s="186" t="s">
        <v>498</v>
      </c>
      <c r="G129" s="35"/>
      <c r="H129" s="35"/>
      <c r="I129" s="187"/>
      <c r="J129" s="35"/>
      <c r="K129" s="35"/>
      <c r="L129" s="38"/>
      <c r="M129" s="188"/>
      <c r="N129" s="189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133</v>
      </c>
      <c r="AU129" s="16" t="s">
        <v>82</v>
      </c>
    </row>
    <row r="130" spans="1:65" s="13" customFormat="1">
      <c r="B130" s="190"/>
      <c r="C130" s="191"/>
      <c r="D130" s="185" t="s">
        <v>135</v>
      </c>
      <c r="E130" s="192" t="s">
        <v>19</v>
      </c>
      <c r="F130" s="193" t="s">
        <v>499</v>
      </c>
      <c r="G130" s="191"/>
      <c r="H130" s="194">
        <v>736.14</v>
      </c>
      <c r="I130" s="195"/>
      <c r="J130" s="191"/>
      <c r="K130" s="191"/>
      <c r="L130" s="196"/>
      <c r="M130" s="197"/>
      <c r="N130" s="198"/>
      <c r="O130" s="198"/>
      <c r="P130" s="198"/>
      <c r="Q130" s="198"/>
      <c r="R130" s="198"/>
      <c r="S130" s="198"/>
      <c r="T130" s="199"/>
      <c r="AT130" s="200" t="s">
        <v>135</v>
      </c>
      <c r="AU130" s="200" t="s">
        <v>82</v>
      </c>
      <c r="AV130" s="13" t="s">
        <v>82</v>
      </c>
      <c r="AW130" s="13" t="s">
        <v>33</v>
      </c>
      <c r="AX130" s="13" t="s">
        <v>79</v>
      </c>
      <c r="AY130" s="200" t="s">
        <v>124</v>
      </c>
    </row>
    <row r="131" spans="1:65" s="2" customFormat="1" ht="13.8" customHeight="1">
      <c r="A131" s="33"/>
      <c r="B131" s="34"/>
      <c r="C131" s="202" t="s">
        <v>212</v>
      </c>
      <c r="D131" s="202" t="s">
        <v>265</v>
      </c>
      <c r="E131" s="203" t="s">
        <v>500</v>
      </c>
      <c r="F131" s="204" t="s">
        <v>501</v>
      </c>
      <c r="G131" s="205" t="s">
        <v>129</v>
      </c>
      <c r="H131" s="206">
        <v>6</v>
      </c>
      <c r="I131" s="207"/>
      <c r="J131" s="208">
        <f>ROUND(I131*H131,2)</f>
        <v>0</v>
      </c>
      <c r="K131" s="204" t="s">
        <v>19</v>
      </c>
      <c r="L131" s="209"/>
      <c r="M131" s="210" t="s">
        <v>19</v>
      </c>
      <c r="N131" s="211" t="s">
        <v>42</v>
      </c>
      <c r="O131" s="63"/>
      <c r="P131" s="181">
        <f>O131*H131</f>
        <v>0</v>
      </c>
      <c r="Q131" s="181">
        <v>0.12268999999999999</v>
      </c>
      <c r="R131" s="181">
        <f>Q131*H131</f>
        <v>0.73614000000000002</v>
      </c>
      <c r="S131" s="181">
        <v>0</v>
      </c>
      <c r="T131" s="18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3" t="s">
        <v>344</v>
      </c>
      <c r="AT131" s="183" t="s">
        <v>265</v>
      </c>
      <c r="AU131" s="183" t="s">
        <v>82</v>
      </c>
      <c r="AY131" s="16" t="s">
        <v>124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6" t="s">
        <v>79</v>
      </c>
      <c r="BK131" s="184">
        <f>ROUND(I131*H131,2)</f>
        <v>0</v>
      </c>
      <c r="BL131" s="16" t="s">
        <v>239</v>
      </c>
      <c r="BM131" s="183" t="s">
        <v>502</v>
      </c>
    </row>
    <row r="132" spans="1:65" s="2" customFormat="1">
      <c r="A132" s="33"/>
      <c r="B132" s="34"/>
      <c r="C132" s="35"/>
      <c r="D132" s="185" t="s">
        <v>133</v>
      </c>
      <c r="E132" s="35"/>
      <c r="F132" s="186" t="s">
        <v>501</v>
      </c>
      <c r="G132" s="35"/>
      <c r="H132" s="35"/>
      <c r="I132" s="187"/>
      <c r="J132" s="35"/>
      <c r="K132" s="35"/>
      <c r="L132" s="38"/>
      <c r="M132" s="188"/>
      <c r="N132" s="189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133</v>
      </c>
      <c r="AU132" s="16" t="s">
        <v>82</v>
      </c>
    </row>
    <row r="133" spans="1:65" s="2" customFormat="1" ht="96">
      <c r="A133" s="33"/>
      <c r="B133" s="34"/>
      <c r="C133" s="35"/>
      <c r="D133" s="185" t="s">
        <v>149</v>
      </c>
      <c r="E133" s="35"/>
      <c r="F133" s="201" t="s">
        <v>503</v>
      </c>
      <c r="G133" s="35"/>
      <c r="H133" s="35"/>
      <c r="I133" s="187"/>
      <c r="J133" s="35"/>
      <c r="K133" s="35"/>
      <c r="L133" s="38"/>
      <c r="M133" s="188"/>
      <c r="N133" s="189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149</v>
      </c>
      <c r="AU133" s="16" t="s">
        <v>82</v>
      </c>
    </row>
    <row r="134" spans="1:65" s="2" customFormat="1" ht="13.8" customHeight="1">
      <c r="A134" s="33"/>
      <c r="B134" s="34"/>
      <c r="C134" s="172" t="s">
        <v>218</v>
      </c>
      <c r="D134" s="172" t="s">
        <v>126</v>
      </c>
      <c r="E134" s="173" t="s">
        <v>504</v>
      </c>
      <c r="F134" s="174" t="s">
        <v>505</v>
      </c>
      <c r="G134" s="175" t="s">
        <v>228</v>
      </c>
      <c r="H134" s="176">
        <v>0.82099999999999995</v>
      </c>
      <c r="I134" s="177"/>
      <c r="J134" s="178">
        <f>ROUND(I134*H134,2)</f>
        <v>0</v>
      </c>
      <c r="K134" s="174" t="s">
        <v>130</v>
      </c>
      <c r="L134" s="38"/>
      <c r="M134" s="179" t="s">
        <v>19</v>
      </c>
      <c r="N134" s="180" t="s">
        <v>42</v>
      </c>
      <c r="O134" s="63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3" t="s">
        <v>239</v>
      </c>
      <c r="AT134" s="183" t="s">
        <v>126</v>
      </c>
      <c r="AU134" s="183" t="s">
        <v>82</v>
      </c>
      <c r="AY134" s="16" t="s">
        <v>124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6" t="s">
        <v>79</v>
      </c>
      <c r="BK134" s="184">
        <f>ROUND(I134*H134,2)</f>
        <v>0</v>
      </c>
      <c r="BL134" s="16" t="s">
        <v>239</v>
      </c>
      <c r="BM134" s="183" t="s">
        <v>506</v>
      </c>
    </row>
    <row r="135" spans="1:65" s="2" customFormat="1" ht="19.2">
      <c r="A135" s="33"/>
      <c r="B135" s="34"/>
      <c r="C135" s="35"/>
      <c r="D135" s="185" t="s">
        <v>133</v>
      </c>
      <c r="E135" s="35"/>
      <c r="F135" s="186" t="s">
        <v>507</v>
      </c>
      <c r="G135" s="35"/>
      <c r="H135" s="35"/>
      <c r="I135" s="187"/>
      <c r="J135" s="35"/>
      <c r="K135" s="35"/>
      <c r="L135" s="38"/>
      <c r="M135" s="188"/>
      <c r="N135" s="189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133</v>
      </c>
      <c r="AU135" s="16" t="s">
        <v>82</v>
      </c>
    </row>
    <row r="136" spans="1:65" s="12" customFormat="1" ht="22.8" customHeight="1">
      <c r="B136" s="156"/>
      <c r="C136" s="157"/>
      <c r="D136" s="158" t="s">
        <v>70</v>
      </c>
      <c r="E136" s="170" t="s">
        <v>508</v>
      </c>
      <c r="F136" s="170" t="s">
        <v>509</v>
      </c>
      <c r="G136" s="157"/>
      <c r="H136" s="157"/>
      <c r="I136" s="160"/>
      <c r="J136" s="171">
        <f>BK136</f>
        <v>0</v>
      </c>
      <c r="K136" s="157"/>
      <c r="L136" s="162"/>
      <c r="M136" s="163"/>
      <c r="N136" s="164"/>
      <c r="O136" s="164"/>
      <c r="P136" s="165">
        <f>SUM(P137:P149)</f>
        <v>0</v>
      </c>
      <c r="Q136" s="164"/>
      <c r="R136" s="165">
        <f>SUM(R137:R149)</f>
        <v>5.8799150000000001E-2</v>
      </c>
      <c r="S136" s="164"/>
      <c r="T136" s="166">
        <f>SUM(T137:T149)</f>
        <v>0</v>
      </c>
      <c r="AR136" s="167" t="s">
        <v>82</v>
      </c>
      <c r="AT136" s="168" t="s">
        <v>70</v>
      </c>
      <c r="AU136" s="168" t="s">
        <v>79</v>
      </c>
      <c r="AY136" s="167" t="s">
        <v>124</v>
      </c>
      <c r="BK136" s="169">
        <f>SUM(BK137:BK149)</f>
        <v>0</v>
      </c>
    </row>
    <row r="137" spans="1:65" s="2" customFormat="1" ht="13.8" customHeight="1">
      <c r="A137" s="33"/>
      <c r="B137" s="34"/>
      <c r="C137" s="172" t="s">
        <v>225</v>
      </c>
      <c r="D137" s="172" t="s">
        <v>126</v>
      </c>
      <c r="E137" s="173" t="s">
        <v>510</v>
      </c>
      <c r="F137" s="174" t="s">
        <v>511</v>
      </c>
      <c r="G137" s="175" t="s">
        <v>139</v>
      </c>
      <c r="H137" s="176">
        <v>178.08</v>
      </c>
      <c r="I137" s="177"/>
      <c r="J137" s="178">
        <f>ROUND(I137*H137,2)</f>
        <v>0</v>
      </c>
      <c r="K137" s="174" t="s">
        <v>130</v>
      </c>
      <c r="L137" s="38"/>
      <c r="M137" s="179" t="s">
        <v>19</v>
      </c>
      <c r="N137" s="180" t="s">
        <v>42</v>
      </c>
      <c r="O137" s="63"/>
      <c r="P137" s="181">
        <f>O137*H137</f>
        <v>0</v>
      </c>
      <c r="Q137" s="181">
        <v>1.3999999999999999E-4</v>
      </c>
      <c r="R137" s="181">
        <f>Q137*H137</f>
        <v>2.4931200000000001E-2</v>
      </c>
      <c r="S137" s="181">
        <v>0</v>
      </c>
      <c r="T137" s="18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3" t="s">
        <v>239</v>
      </c>
      <c r="AT137" s="183" t="s">
        <v>126</v>
      </c>
      <c r="AU137" s="183" t="s">
        <v>82</v>
      </c>
      <c r="AY137" s="16" t="s">
        <v>124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6" t="s">
        <v>79</v>
      </c>
      <c r="BK137" s="184">
        <f>ROUND(I137*H137,2)</f>
        <v>0</v>
      </c>
      <c r="BL137" s="16" t="s">
        <v>239</v>
      </c>
      <c r="BM137" s="183" t="s">
        <v>512</v>
      </c>
    </row>
    <row r="138" spans="1:65" s="2" customFormat="1" ht="19.2">
      <c r="A138" s="33"/>
      <c r="B138" s="34"/>
      <c r="C138" s="35"/>
      <c r="D138" s="185" t="s">
        <v>133</v>
      </c>
      <c r="E138" s="35"/>
      <c r="F138" s="186" t="s">
        <v>513</v>
      </c>
      <c r="G138" s="35"/>
      <c r="H138" s="35"/>
      <c r="I138" s="187"/>
      <c r="J138" s="35"/>
      <c r="K138" s="35"/>
      <c r="L138" s="38"/>
      <c r="M138" s="188"/>
      <c r="N138" s="189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133</v>
      </c>
      <c r="AU138" s="16" t="s">
        <v>82</v>
      </c>
    </row>
    <row r="139" spans="1:65" s="13" customFormat="1">
      <c r="B139" s="190"/>
      <c r="C139" s="191"/>
      <c r="D139" s="185" t="s">
        <v>135</v>
      </c>
      <c r="E139" s="192" t="s">
        <v>19</v>
      </c>
      <c r="F139" s="193" t="s">
        <v>514</v>
      </c>
      <c r="G139" s="191"/>
      <c r="H139" s="194">
        <v>178.08</v>
      </c>
      <c r="I139" s="195"/>
      <c r="J139" s="191"/>
      <c r="K139" s="191"/>
      <c r="L139" s="196"/>
      <c r="M139" s="197"/>
      <c r="N139" s="198"/>
      <c r="O139" s="198"/>
      <c r="P139" s="198"/>
      <c r="Q139" s="198"/>
      <c r="R139" s="198"/>
      <c r="S139" s="198"/>
      <c r="T139" s="199"/>
      <c r="AT139" s="200" t="s">
        <v>135</v>
      </c>
      <c r="AU139" s="200" t="s">
        <v>82</v>
      </c>
      <c r="AV139" s="13" t="s">
        <v>82</v>
      </c>
      <c r="AW139" s="13" t="s">
        <v>33</v>
      </c>
      <c r="AX139" s="13" t="s">
        <v>79</v>
      </c>
      <c r="AY139" s="200" t="s">
        <v>124</v>
      </c>
    </row>
    <row r="140" spans="1:65" s="2" customFormat="1" ht="13.8" customHeight="1">
      <c r="A140" s="33"/>
      <c r="B140" s="34"/>
      <c r="C140" s="172" t="s">
        <v>8</v>
      </c>
      <c r="D140" s="172" t="s">
        <v>126</v>
      </c>
      <c r="E140" s="173" t="s">
        <v>515</v>
      </c>
      <c r="F140" s="174" t="s">
        <v>516</v>
      </c>
      <c r="G140" s="175" t="s">
        <v>139</v>
      </c>
      <c r="H140" s="176">
        <v>101.76</v>
      </c>
      <c r="I140" s="177"/>
      <c r="J140" s="178">
        <f>ROUND(I140*H140,2)</f>
        <v>0</v>
      </c>
      <c r="K140" s="174" t="s">
        <v>130</v>
      </c>
      <c r="L140" s="38"/>
      <c r="M140" s="179" t="s">
        <v>19</v>
      </c>
      <c r="N140" s="180" t="s">
        <v>42</v>
      </c>
      <c r="O140" s="63"/>
      <c r="P140" s="181">
        <f>O140*H140</f>
        <v>0</v>
      </c>
      <c r="Q140" s="181">
        <v>1.3999999999999999E-4</v>
      </c>
      <c r="R140" s="181">
        <f>Q140*H140</f>
        <v>1.4246399999999999E-2</v>
      </c>
      <c r="S140" s="181">
        <v>0</v>
      </c>
      <c r="T140" s="18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3" t="s">
        <v>239</v>
      </c>
      <c r="AT140" s="183" t="s">
        <v>126</v>
      </c>
      <c r="AU140" s="183" t="s">
        <v>82</v>
      </c>
      <c r="AY140" s="16" t="s">
        <v>124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6" t="s">
        <v>79</v>
      </c>
      <c r="BK140" s="184">
        <f>ROUND(I140*H140,2)</f>
        <v>0</v>
      </c>
      <c r="BL140" s="16" t="s">
        <v>239</v>
      </c>
      <c r="BM140" s="183" t="s">
        <v>517</v>
      </c>
    </row>
    <row r="141" spans="1:65" s="2" customFormat="1">
      <c r="A141" s="33"/>
      <c r="B141" s="34"/>
      <c r="C141" s="35"/>
      <c r="D141" s="185" t="s">
        <v>133</v>
      </c>
      <c r="E141" s="35"/>
      <c r="F141" s="186" t="s">
        <v>518</v>
      </c>
      <c r="G141" s="35"/>
      <c r="H141" s="35"/>
      <c r="I141" s="187"/>
      <c r="J141" s="35"/>
      <c r="K141" s="35"/>
      <c r="L141" s="38"/>
      <c r="M141" s="188"/>
      <c r="N141" s="189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133</v>
      </c>
      <c r="AU141" s="16" t="s">
        <v>82</v>
      </c>
    </row>
    <row r="142" spans="1:65" s="13" customFormat="1">
      <c r="B142" s="190"/>
      <c r="C142" s="191"/>
      <c r="D142" s="185" t="s">
        <v>135</v>
      </c>
      <c r="E142" s="192" t="s">
        <v>19</v>
      </c>
      <c r="F142" s="193" t="s">
        <v>519</v>
      </c>
      <c r="G142" s="191"/>
      <c r="H142" s="194">
        <v>101.76</v>
      </c>
      <c r="I142" s="195"/>
      <c r="J142" s="191"/>
      <c r="K142" s="191"/>
      <c r="L142" s="196"/>
      <c r="M142" s="197"/>
      <c r="N142" s="198"/>
      <c r="O142" s="198"/>
      <c r="P142" s="198"/>
      <c r="Q142" s="198"/>
      <c r="R142" s="198"/>
      <c r="S142" s="198"/>
      <c r="T142" s="199"/>
      <c r="AT142" s="200" t="s">
        <v>135</v>
      </c>
      <c r="AU142" s="200" t="s">
        <v>82</v>
      </c>
      <c r="AV142" s="13" t="s">
        <v>82</v>
      </c>
      <c r="AW142" s="13" t="s">
        <v>33</v>
      </c>
      <c r="AX142" s="13" t="s">
        <v>79</v>
      </c>
      <c r="AY142" s="200" t="s">
        <v>124</v>
      </c>
    </row>
    <row r="143" spans="1:65" s="2" customFormat="1" ht="13.8" customHeight="1">
      <c r="A143" s="33"/>
      <c r="B143" s="34"/>
      <c r="C143" s="172" t="s">
        <v>239</v>
      </c>
      <c r="D143" s="172" t="s">
        <v>126</v>
      </c>
      <c r="E143" s="173" t="s">
        <v>520</v>
      </c>
      <c r="F143" s="174" t="s">
        <v>521</v>
      </c>
      <c r="G143" s="175" t="s">
        <v>139</v>
      </c>
      <c r="H143" s="176">
        <v>101.76</v>
      </c>
      <c r="I143" s="177"/>
      <c r="J143" s="178">
        <f>ROUND(I143*H143,2)</f>
        <v>0</v>
      </c>
      <c r="K143" s="174" t="s">
        <v>130</v>
      </c>
      <c r="L143" s="38"/>
      <c r="M143" s="179" t="s">
        <v>19</v>
      </c>
      <c r="N143" s="180" t="s">
        <v>42</v>
      </c>
      <c r="O143" s="63"/>
      <c r="P143" s="181">
        <f>O143*H143</f>
        <v>0</v>
      </c>
      <c r="Q143" s="181">
        <v>1.2999999999999999E-4</v>
      </c>
      <c r="R143" s="181">
        <f>Q143*H143</f>
        <v>1.3228799999999999E-2</v>
      </c>
      <c r="S143" s="181">
        <v>0</v>
      </c>
      <c r="T143" s="18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3" t="s">
        <v>239</v>
      </c>
      <c r="AT143" s="183" t="s">
        <v>126</v>
      </c>
      <c r="AU143" s="183" t="s">
        <v>82</v>
      </c>
      <c r="AY143" s="16" t="s">
        <v>124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6" t="s">
        <v>79</v>
      </c>
      <c r="BK143" s="184">
        <f>ROUND(I143*H143,2)</f>
        <v>0</v>
      </c>
      <c r="BL143" s="16" t="s">
        <v>239</v>
      </c>
      <c r="BM143" s="183" t="s">
        <v>522</v>
      </c>
    </row>
    <row r="144" spans="1:65" s="2" customFormat="1">
      <c r="A144" s="33"/>
      <c r="B144" s="34"/>
      <c r="C144" s="35"/>
      <c r="D144" s="185" t="s">
        <v>133</v>
      </c>
      <c r="E144" s="35"/>
      <c r="F144" s="186" t="s">
        <v>523</v>
      </c>
      <c r="G144" s="35"/>
      <c r="H144" s="35"/>
      <c r="I144" s="187"/>
      <c r="J144" s="35"/>
      <c r="K144" s="35"/>
      <c r="L144" s="38"/>
      <c r="M144" s="188"/>
      <c r="N144" s="189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133</v>
      </c>
      <c r="AU144" s="16" t="s">
        <v>82</v>
      </c>
    </row>
    <row r="145" spans="1:65" s="2" customFormat="1" ht="13.8" customHeight="1">
      <c r="A145" s="33"/>
      <c r="B145" s="34"/>
      <c r="C145" s="172" t="s">
        <v>246</v>
      </c>
      <c r="D145" s="172" t="s">
        <v>126</v>
      </c>
      <c r="E145" s="173" t="s">
        <v>524</v>
      </c>
      <c r="F145" s="174" t="s">
        <v>525</v>
      </c>
      <c r="G145" s="175" t="s">
        <v>139</v>
      </c>
      <c r="H145" s="176">
        <v>91.325000000000003</v>
      </c>
      <c r="I145" s="177"/>
      <c r="J145" s="178">
        <f>ROUND(I145*H145,2)</f>
        <v>0</v>
      </c>
      <c r="K145" s="174" t="s">
        <v>130</v>
      </c>
      <c r="L145" s="38"/>
      <c r="M145" s="179" t="s">
        <v>19</v>
      </c>
      <c r="N145" s="180" t="s">
        <v>42</v>
      </c>
      <c r="O145" s="63"/>
      <c r="P145" s="181">
        <f>O145*H145</f>
        <v>0</v>
      </c>
      <c r="Q145" s="181">
        <v>6.9999999999999994E-5</v>
      </c>
      <c r="R145" s="181">
        <f>Q145*H145</f>
        <v>6.39275E-3</v>
      </c>
      <c r="S145" s="181">
        <v>0</v>
      </c>
      <c r="T145" s="18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3" t="s">
        <v>239</v>
      </c>
      <c r="AT145" s="183" t="s">
        <v>126</v>
      </c>
      <c r="AU145" s="183" t="s">
        <v>82</v>
      </c>
      <c r="AY145" s="16" t="s">
        <v>124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6" t="s">
        <v>79</v>
      </c>
      <c r="BK145" s="184">
        <f>ROUND(I145*H145,2)</f>
        <v>0</v>
      </c>
      <c r="BL145" s="16" t="s">
        <v>239</v>
      </c>
      <c r="BM145" s="183" t="s">
        <v>526</v>
      </c>
    </row>
    <row r="146" spans="1:65" s="2" customFormat="1">
      <c r="A146" s="33"/>
      <c r="B146" s="34"/>
      <c r="C146" s="35"/>
      <c r="D146" s="185" t="s">
        <v>133</v>
      </c>
      <c r="E146" s="35"/>
      <c r="F146" s="186" t="s">
        <v>527</v>
      </c>
      <c r="G146" s="35"/>
      <c r="H146" s="35"/>
      <c r="I146" s="187"/>
      <c r="J146" s="35"/>
      <c r="K146" s="35"/>
      <c r="L146" s="38"/>
      <c r="M146" s="188"/>
      <c r="N146" s="189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133</v>
      </c>
      <c r="AU146" s="16" t="s">
        <v>82</v>
      </c>
    </row>
    <row r="147" spans="1:65" s="13" customFormat="1">
      <c r="B147" s="190"/>
      <c r="C147" s="191"/>
      <c r="D147" s="185" t="s">
        <v>135</v>
      </c>
      <c r="E147" s="192" t="s">
        <v>19</v>
      </c>
      <c r="F147" s="193" t="s">
        <v>460</v>
      </c>
      <c r="G147" s="191"/>
      <c r="H147" s="194">
        <v>74.123999999999995</v>
      </c>
      <c r="I147" s="195"/>
      <c r="J147" s="191"/>
      <c r="K147" s="191"/>
      <c r="L147" s="196"/>
      <c r="M147" s="197"/>
      <c r="N147" s="198"/>
      <c r="O147" s="198"/>
      <c r="P147" s="198"/>
      <c r="Q147" s="198"/>
      <c r="R147" s="198"/>
      <c r="S147" s="198"/>
      <c r="T147" s="199"/>
      <c r="AT147" s="200" t="s">
        <v>135</v>
      </c>
      <c r="AU147" s="200" t="s">
        <v>82</v>
      </c>
      <c r="AV147" s="13" t="s">
        <v>82</v>
      </c>
      <c r="AW147" s="13" t="s">
        <v>33</v>
      </c>
      <c r="AX147" s="13" t="s">
        <v>71</v>
      </c>
      <c r="AY147" s="200" t="s">
        <v>124</v>
      </c>
    </row>
    <row r="148" spans="1:65" s="13" customFormat="1">
      <c r="B148" s="190"/>
      <c r="C148" s="191"/>
      <c r="D148" s="185" t="s">
        <v>135</v>
      </c>
      <c r="E148" s="192" t="s">
        <v>19</v>
      </c>
      <c r="F148" s="193" t="s">
        <v>461</v>
      </c>
      <c r="G148" s="191"/>
      <c r="H148" s="194">
        <v>10.331</v>
      </c>
      <c r="I148" s="195"/>
      <c r="J148" s="191"/>
      <c r="K148" s="191"/>
      <c r="L148" s="196"/>
      <c r="M148" s="197"/>
      <c r="N148" s="198"/>
      <c r="O148" s="198"/>
      <c r="P148" s="198"/>
      <c r="Q148" s="198"/>
      <c r="R148" s="198"/>
      <c r="S148" s="198"/>
      <c r="T148" s="199"/>
      <c r="AT148" s="200" t="s">
        <v>135</v>
      </c>
      <c r="AU148" s="200" t="s">
        <v>82</v>
      </c>
      <c r="AV148" s="13" t="s">
        <v>82</v>
      </c>
      <c r="AW148" s="13" t="s">
        <v>33</v>
      </c>
      <c r="AX148" s="13" t="s">
        <v>71</v>
      </c>
      <c r="AY148" s="200" t="s">
        <v>124</v>
      </c>
    </row>
    <row r="149" spans="1:65" s="13" customFormat="1">
      <c r="B149" s="190"/>
      <c r="C149" s="191"/>
      <c r="D149" s="185" t="s">
        <v>135</v>
      </c>
      <c r="E149" s="192" t="s">
        <v>19</v>
      </c>
      <c r="F149" s="193" t="s">
        <v>462</v>
      </c>
      <c r="G149" s="191"/>
      <c r="H149" s="194">
        <v>6.87</v>
      </c>
      <c r="I149" s="195"/>
      <c r="J149" s="191"/>
      <c r="K149" s="191"/>
      <c r="L149" s="196"/>
      <c r="M149" s="216"/>
      <c r="N149" s="217"/>
      <c r="O149" s="217"/>
      <c r="P149" s="217"/>
      <c r="Q149" s="217"/>
      <c r="R149" s="217"/>
      <c r="S149" s="217"/>
      <c r="T149" s="218"/>
      <c r="AT149" s="200" t="s">
        <v>135</v>
      </c>
      <c r="AU149" s="200" t="s">
        <v>82</v>
      </c>
      <c r="AV149" s="13" t="s">
        <v>82</v>
      </c>
      <c r="AW149" s="13" t="s">
        <v>33</v>
      </c>
      <c r="AX149" s="13" t="s">
        <v>71</v>
      </c>
      <c r="AY149" s="200" t="s">
        <v>124</v>
      </c>
    </row>
    <row r="150" spans="1:65" s="2" customFormat="1" ht="6.9" customHeight="1">
      <c r="A150" s="33"/>
      <c r="B150" s="46"/>
      <c r="C150" s="47"/>
      <c r="D150" s="47"/>
      <c r="E150" s="47"/>
      <c r="F150" s="47"/>
      <c r="G150" s="47"/>
      <c r="H150" s="47"/>
      <c r="I150" s="47"/>
      <c r="J150" s="47"/>
      <c r="K150" s="47"/>
      <c r="L150" s="38"/>
      <c r="M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</row>
  </sheetData>
  <sheetProtection algorithmName="SHA-512" hashValue="M66aUN31GV3NyXaRp2IfhEjqgXXM436SflaaML7wFoRzw3mW6R3vKfVsQx0NwdlYimOlzhuPoq1KM2v2CLWohQ==" saltValue="KAOlL8DQN90TRlKssEtOfp5XU0elQ+8WRa66l7RfWgdTVHDApjXTHLtEYvISKXRNeCm7wk3V4jsI2yFejuNbaQ==" spinCount="100000" sheet="1" objects="1" scenarios="1" formatColumns="0" formatRows="0" autoFilter="0"/>
  <autoFilter ref="C87:K149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1"/>
  <sheetViews>
    <sheetView showGridLines="0" workbookViewId="0"/>
  </sheetViews>
  <sheetFormatPr defaultRowHeight="10.199999999999999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6" t="s">
        <v>89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" customHeight="1">
      <c r="B4" s="19"/>
      <c r="D4" s="102" t="s">
        <v>94</v>
      </c>
      <c r="L4" s="19"/>
      <c r="M4" s="103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4.4" customHeight="1">
      <c r="B7" s="19"/>
      <c r="E7" s="343" t="str">
        <f>'Rekapitulace stavby'!K6</f>
        <v>Společná zařízení Neratov</v>
      </c>
      <c r="F7" s="344"/>
      <c r="G7" s="344"/>
      <c r="H7" s="344"/>
      <c r="L7" s="19"/>
    </row>
    <row r="8" spans="1:46" s="2" customFormat="1" ht="12" customHeight="1">
      <c r="A8" s="33"/>
      <c r="B8" s="38"/>
      <c r="C8" s="33"/>
      <c r="D8" s="104" t="s">
        <v>95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5.6" customHeight="1">
      <c r="A9" s="33"/>
      <c r="B9" s="38"/>
      <c r="C9" s="33"/>
      <c r="D9" s="33"/>
      <c r="E9" s="345" t="s">
        <v>528</v>
      </c>
      <c r="F9" s="346"/>
      <c r="G9" s="346"/>
      <c r="H9" s="346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90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18. 2. 2021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7" t="str">
        <f>'Rekapitulace stavby'!E14</f>
        <v>Vyplň údaj</v>
      </c>
      <c r="F18" s="348"/>
      <c r="G18" s="348"/>
      <c r="H18" s="348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">
        <v>19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97</v>
      </c>
      <c r="F24" s="33"/>
      <c r="G24" s="33"/>
      <c r="H24" s="33"/>
      <c r="I24" s="104" t="s">
        <v>28</v>
      </c>
      <c r="J24" s="106" t="s">
        <v>19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08"/>
      <c r="B27" s="109"/>
      <c r="C27" s="108"/>
      <c r="D27" s="108"/>
      <c r="E27" s="349" t="s">
        <v>19</v>
      </c>
      <c r="F27" s="349"/>
      <c r="G27" s="349"/>
      <c r="H27" s="349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ROUND(J83,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15" t="s">
        <v>41</v>
      </c>
      <c r="E33" s="104" t="s">
        <v>42</v>
      </c>
      <c r="F33" s="116">
        <f>ROUND((SUM(BE83:BE170)),  2)</f>
        <v>0</v>
      </c>
      <c r="G33" s="33"/>
      <c r="H33" s="33"/>
      <c r="I33" s="117">
        <v>0.21</v>
      </c>
      <c r="J33" s="116">
        <f>ROUND(((SUM(BE83:BE170))*I33),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4" t="s">
        <v>43</v>
      </c>
      <c r="F34" s="116">
        <f>ROUND((SUM(BF83:BF170)),  2)</f>
        <v>0</v>
      </c>
      <c r="G34" s="33"/>
      <c r="H34" s="33"/>
      <c r="I34" s="117">
        <v>0.15</v>
      </c>
      <c r="J34" s="116">
        <f>ROUND(((SUM(BF83:BF170))*I34),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4" t="s">
        <v>44</v>
      </c>
      <c r="F35" s="116">
        <f>ROUND((SUM(BG83:BG170)),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4" t="s">
        <v>45</v>
      </c>
      <c r="F36" s="116">
        <f>ROUND((SUM(BH83:BH170)),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4" t="s">
        <v>46</v>
      </c>
      <c r="F37" s="116">
        <f>ROUND((SUM(BI83:BI170)),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98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41" t="str">
        <f>E7</f>
        <v>Společná zařízení Neratov</v>
      </c>
      <c r="F48" s="342"/>
      <c r="G48" s="342"/>
      <c r="H48" s="342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95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6" customHeight="1">
      <c r="A50" s="33"/>
      <c r="B50" s="34"/>
      <c r="C50" s="35"/>
      <c r="D50" s="35"/>
      <c r="E50" s="329" t="str">
        <f>E9</f>
        <v>SO-801 - LBC 31 V Lukách</v>
      </c>
      <c r="F50" s="340"/>
      <c r="G50" s="340"/>
      <c r="H50" s="340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18. 2. 2021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Pardubice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>Ing. Pavlíček Tomáš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99</v>
      </c>
      <c r="D57" s="130"/>
      <c r="E57" s="130"/>
      <c r="F57" s="130"/>
      <c r="G57" s="130"/>
      <c r="H57" s="130"/>
      <c r="I57" s="130"/>
      <c r="J57" s="131" t="s">
        <v>100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J83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101</v>
      </c>
    </row>
    <row r="60" spans="1:47" s="9" customFormat="1" ht="24.9" customHeight="1">
      <c r="B60" s="133"/>
      <c r="C60" s="134"/>
      <c r="D60" s="135" t="s">
        <v>102</v>
      </c>
      <c r="E60" s="136"/>
      <c r="F60" s="136"/>
      <c r="G60" s="136"/>
      <c r="H60" s="136"/>
      <c r="I60" s="136"/>
      <c r="J60" s="137">
        <f>J84</f>
        <v>0</v>
      </c>
      <c r="K60" s="134"/>
      <c r="L60" s="138"/>
    </row>
    <row r="61" spans="1:47" s="10" customFormat="1" ht="19.95" customHeight="1">
      <c r="B61" s="139"/>
      <c r="C61" s="140"/>
      <c r="D61" s="141" t="s">
        <v>103</v>
      </c>
      <c r="E61" s="142"/>
      <c r="F61" s="142"/>
      <c r="G61" s="142"/>
      <c r="H61" s="142"/>
      <c r="I61" s="142"/>
      <c r="J61" s="143">
        <f>J85</f>
        <v>0</v>
      </c>
      <c r="K61" s="140"/>
      <c r="L61" s="144"/>
    </row>
    <row r="62" spans="1:47" s="10" customFormat="1" ht="19.95" customHeight="1">
      <c r="B62" s="139"/>
      <c r="C62" s="140"/>
      <c r="D62" s="141" t="s">
        <v>529</v>
      </c>
      <c r="E62" s="142"/>
      <c r="F62" s="142"/>
      <c r="G62" s="142"/>
      <c r="H62" s="142"/>
      <c r="I62" s="142"/>
      <c r="J62" s="143">
        <f>J159</f>
        <v>0</v>
      </c>
      <c r="K62" s="140"/>
      <c r="L62" s="144"/>
    </row>
    <row r="63" spans="1:47" s="10" customFormat="1" ht="19.95" customHeight="1">
      <c r="B63" s="139"/>
      <c r="C63" s="140"/>
      <c r="D63" s="141" t="s">
        <v>108</v>
      </c>
      <c r="E63" s="142"/>
      <c r="F63" s="142"/>
      <c r="G63" s="142"/>
      <c r="H63" s="142"/>
      <c r="I63" s="142"/>
      <c r="J63" s="143">
        <f>J168</f>
        <v>0</v>
      </c>
      <c r="K63" s="140"/>
      <c r="L63" s="144"/>
    </row>
    <row r="64" spans="1:47" s="2" customFormat="1" ht="21.75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1:31" s="2" customFormat="1" ht="6.9" customHeight="1">
      <c r="A65" s="33"/>
      <c r="B65" s="46"/>
      <c r="C65" s="47"/>
      <c r="D65" s="47"/>
      <c r="E65" s="47"/>
      <c r="F65" s="47"/>
      <c r="G65" s="47"/>
      <c r="H65" s="47"/>
      <c r="I65" s="47"/>
      <c r="J65" s="47"/>
      <c r="K65" s="47"/>
      <c r="L65" s="10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pans="1:31" s="2" customFormat="1" ht="6.9" customHeight="1">
      <c r="A69" s="33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24.9" customHeight="1">
      <c r="A70" s="33"/>
      <c r="B70" s="34"/>
      <c r="C70" s="22" t="s">
        <v>109</v>
      </c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6.9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16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4.4" customHeight="1">
      <c r="A73" s="33"/>
      <c r="B73" s="34"/>
      <c r="C73" s="35"/>
      <c r="D73" s="35"/>
      <c r="E73" s="341" t="str">
        <f>E7</f>
        <v>Společná zařízení Neratov</v>
      </c>
      <c r="F73" s="342"/>
      <c r="G73" s="342"/>
      <c r="H73" s="342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95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5.6" customHeight="1">
      <c r="A75" s="33"/>
      <c r="B75" s="34"/>
      <c r="C75" s="35"/>
      <c r="D75" s="35"/>
      <c r="E75" s="329" t="str">
        <f>E9</f>
        <v>SO-801 - LBC 31 V Lukách</v>
      </c>
      <c r="F75" s="340"/>
      <c r="G75" s="340"/>
      <c r="H75" s="340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21</v>
      </c>
      <c r="D77" s="35"/>
      <c r="E77" s="35"/>
      <c r="F77" s="26" t="str">
        <f>F12</f>
        <v xml:space="preserve"> </v>
      </c>
      <c r="G77" s="35"/>
      <c r="H77" s="35"/>
      <c r="I77" s="28" t="s">
        <v>23</v>
      </c>
      <c r="J77" s="58" t="str">
        <f>IF(J12="","",J12)</f>
        <v>18. 2. 2021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26.4" customHeight="1">
      <c r="A79" s="33"/>
      <c r="B79" s="34"/>
      <c r="C79" s="28" t="s">
        <v>25</v>
      </c>
      <c r="D79" s="35"/>
      <c r="E79" s="35"/>
      <c r="F79" s="26" t="str">
        <f>E15</f>
        <v>ČR-SPÚ, Pobočka Pardubice</v>
      </c>
      <c r="G79" s="35"/>
      <c r="H79" s="35"/>
      <c r="I79" s="28" t="s">
        <v>31</v>
      </c>
      <c r="J79" s="31" t="str">
        <f>E21</f>
        <v>Agroprojekce Litomyšl, s.r.o.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5.6" customHeight="1">
      <c r="A80" s="33"/>
      <c r="B80" s="34"/>
      <c r="C80" s="28" t="s">
        <v>29</v>
      </c>
      <c r="D80" s="35"/>
      <c r="E80" s="35"/>
      <c r="F80" s="26" t="str">
        <f>IF(E18="","",E18)</f>
        <v>Vyplň údaj</v>
      </c>
      <c r="G80" s="35"/>
      <c r="H80" s="35"/>
      <c r="I80" s="28" t="s">
        <v>34</v>
      </c>
      <c r="J80" s="31" t="str">
        <f>E24</f>
        <v>Ing. Pavlíček Tomáš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0.3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11" customFormat="1" ht="29.25" customHeight="1">
      <c r="A82" s="145"/>
      <c r="B82" s="146"/>
      <c r="C82" s="147" t="s">
        <v>110</v>
      </c>
      <c r="D82" s="148" t="s">
        <v>56</v>
      </c>
      <c r="E82" s="148" t="s">
        <v>52</v>
      </c>
      <c r="F82" s="148" t="s">
        <v>53</v>
      </c>
      <c r="G82" s="148" t="s">
        <v>111</v>
      </c>
      <c r="H82" s="148" t="s">
        <v>112</v>
      </c>
      <c r="I82" s="148" t="s">
        <v>113</v>
      </c>
      <c r="J82" s="148" t="s">
        <v>100</v>
      </c>
      <c r="K82" s="149" t="s">
        <v>114</v>
      </c>
      <c r="L82" s="150"/>
      <c r="M82" s="67" t="s">
        <v>19</v>
      </c>
      <c r="N82" s="68" t="s">
        <v>41</v>
      </c>
      <c r="O82" s="68" t="s">
        <v>115</v>
      </c>
      <c r="P82" s="68" t="s">
        <v>116</v>
      </c>
      <c r="Q82" s="68" t="s">
        <v>117</v>
      </c>
      <c r="R82" s="68" t="s">
        <v>118</v>
      </c>
      <c r="S82" s="68" t="s">
        <v>119</v>
      </c>
      <c r="T82" s="69" t="s">
        <v>120</v>
      </c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</row>
    <row r="83" spans="1:65" s="2" customFormat="1" ht="22.8" customHeight="1">
      <c r="A83" s="33"/>
      <c r="B83" s="34"/>
      <c r="C83" s="74" t="s">
        <v>121</v>
      </c>
      <c r="D83" s="35"/>
      <c r="E83" s="35"/>
      <c r="F83" s="35"/>
      <c r="G83" s="35"/>
      <c r="H83" s="35"/>
      <c r="I83" s="35"/>
      <c r="J83" s="151">
        <f>BK83</f>
        <v>0</v>
      </c>
      <c r="K83" s="35"/>
      <c r="L83" s="38"/>
      <c r="M83" s="70"/>
      <c r="N83" s="152"/>
      <c r="O83" s="71"/>
      <c r="P83" s="153">
        <f>P84</f>
        <v>0</v>
      </c>
      <c r="Q83" s="71"/>
      <c r="R83" s="153">
        <f>R84</f>
        <v>47.688597999999999</v>
      </c>
      <c r="S83" s="71"/>
      <c r="T83" s="154">
        <f>T84</f>
        <v>0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6" t="s">
        <v>70</v>
      </c>
      <c r="AU83" s="16" t="s">
        <v>101</v>
      </c>
      <c r="BK83" s="155">
        <f>BK84</f>
        <v>0</v>
      </c>
    </row>
    <row r="84" spans="1:65" s="12" customFormat="1" ht="25.95" customHeight="1">
      <c r="B84" s="156"/>
      <c r="C84" s="157"/>
      <c r="D84" s="158" t="s">
        <v>70</v>
      </c>
      <c r="E84" s="159" t="s">
        <v>122</v>
      </c>
      <c r="F84" s="159" t="s">
        <v>123</v>
      </c>
      <c r="G84" s="157"/>
      <c r="H84" s="157"/>
      <c r="I84" s="160"/>
      <c r="J84" s="161">
        <f>BK84</f>
        <v>0</v>
      </c>
      <c r="K84" s="157"/>
      <c r="L84" s="162"/>
      <c r="M84" s="163"/>
      <c r="N84" s="164"/>
      <c r="O84" s="164"/>
      <c r="P84" s="165">
        <f>P85+P159+P168</f>
        <v>0</v>
      </c>
      <c r="Q84" s="164"/>
      <c r="R84" s="165">
        <f>R85+R159+R168</f>
        <v>47.688597999999999</v>
      </c>
      <c r="S84" s="164"/>
      <c r="T84" s="166">
        <f>T85+T159+T168</f>
        <v>0</v>
      </c>
      <c r="AR84" s="167" t="s">
        <v>79</v>
      </c>
      <c r="AT84" s="168" t="s">
        <v>70</v>
      </c>
      <c r="AU84" s="168" t="s">
        <v>71</v>
      </c>
      <c r="AY84" s="167" t="s">
        <v>124</v>
      </c>
      <c r="BK84" s="169">
        <f>BK85+BK159+BK168</f>
        <v>0</v>
      </c>
    </row>
    <row r="85" spans="1:65" s="12" customFormat="1" ht="22.8" customHeight="1">
      <c r="B85" s="156"/>
      <c r="C85" s="157"/>
      <c r="D85" s="158" t="s">
        <v>70</v>
      </c>
      <c r="E85" s="170" t="s">
        <v>79</v>
      </c>
      <c r="F85" s="170" t="s">
        <v>125</v>
      </c>
      <c r="G85" s="157"/>
      <c r="H85" s="157"/>
      <c r="I85" s="160"/>
      <c r="J85" s="171">
        <f>BK85</f>
        <v>0</v>
      </c>
      <c r="K85" s="157"/>
      <c r="L85" s="162"/>
      <c r="M85" s="163"/>
      <c r="N85" s="164"/>
      <c r="O85" s="164"/>
      <c r="P85" s="165">
        <f>SUM(P86:P158)</f>
        <v>0</v>
      </c>
      <c r="Q85" s="164"/>
      <c r="R85" s="165">
        <f>SUM(R86:R158)</f>
        <v>47.688597999999999</v>
      </c>
      <c r="S85" s="164"/>
      <c r="T85" s="166">
        <f>SUM(T86:T158)</f>
        <v>0</v>
      </c>
      <c r="AR85" s="167" t="s">
        <v>79</v>
      </c>
      <c r="AT85" s="168" t="s">
        <v>70</v>
      </c>
      <c r="AU85" s="168" t="s">
        <v>79</v>
      </c>
      <c r="AY85" s="167" t="s">
        <v>124</v>
      </c>
      <c r="BK85" s="169">
        <f>SUM(BK86:BK158)</f>
        <v>0</v>
      </c>
    </row>
    <row r="86" spans="1:65" s="2" customFormat="1" ht="13.8" customHeight="1">
      <c r="A86" s="33"/>
      <c r="B86" s="34"/>
      <c r="C86" s="172" t="s">
        <v>79</v>
      </c>
      <c r="D86" s="172" t="s">
        <v>126</v>
      </c>
      <c r="E86" s="173" t="s">
        <v>530</v>
      </c>
      <c r="F86" s="174" t="s">
        <v>531</v>
      </c>
      <c r="G86" s="175" t="s">
        <v>139</v>
      </c>
      <c r="H86" s="176">
        <v>11236</v>
      </c>
      <c r="I86" s="177"/>
      <c r="J86" s="178">
        <f>ROUND(I86*H86,2)</f>
        <v>0</v>
      </c>
      <c r="K86" s="174" t="s">
        <v>130</v>
      </c>
      <c r="L86" s="38"/>
      <c r="M86" s="179" t="s">
        <v>19</v>
      </c>
      <c r="N86" s="180" t="s">
        <v>42</v>
      </c>
      <c r="O86" s="63"/>
      <c r="P86" s="181">
        <f>O86*H86</f>
        <v>0</v>
      </c>
      <c r="Q86" s="181">
        <v>0</v>
      </c>
      <c r="R86" s="181">
        <f>Q86*H86</f>
        <v>0</v>
      </c>
      <c r="S86" s="181">
        <v>0</v>
      </c>
      <c r="T86" s="182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3" t="s">
        <v>131</v>
      </c>
      <c r="AT86" s="183" t="s">
        <v>126</v>
      </c>
      <c r="AU86" s="183" t="s">
        <v>82</v>
      </c>
      <c r="AY86" s="16" t="s">
        <v>124</v>
      </c>
      <c r="BE86" s="184">
        <f>IF(N86="základní",J86,0)</f>
        <v>0</v>
      </c>
      <c r="BF86" s="184">
        <f>IF(N86="snížená",J86,0)</f>
        <v>0</v>
      </c>
      <c r="BG86" s="184">
        <f>IF(N86="zákl. přenesená",J86,0)</f>
        <v>0</v>
      </c>
      <c r="BH86" s="184">
        <f>IF(N86="sníž. přenesená",J86,0)</f>
        <v>0</v>
      </c>
      <c r="BI86" s="184">
        <f>IF(N86="nulová",J86,0)</f>
        <v>0</v>
      </c>
      <c r="BJ86" s="16" t="s">
        <v>79</v>
      </c>
      <c r="BK86" s="184">
        <f>ROUND(I86*H86,2)</f>
        <v>0</v>
      </c>
      <c r="BL86" s="16" t="s">
        <v>131</v>
      </c>
      <c r="BM86" s="183" t="s">
        <v>532</v>
      </c>
    </row>
    <row r="87" spans="1:65" s="2" customFormat="1">
      <c r="A87" s="33"/>
      <c r="B87" s="34"/>
      <c r="C87" s="35"/>
      <c r="D87" s="185" t="s">
        <v>133</v>
      </c>
      <c r="E87" s="35"/>
      <c r="F87" s="186" t="s">
        <v>533</v>
      </c>
      <c r="G87" s="35"/>
      <c r="H87" s="35"/>
      <c r="I87" s="187"/>
      <c r="J87" s="35"/>
      <c r="K87" s="35"/>
      <c r="L87" s="38"/>
      <c r="M87" s="188"/>
      <c r="N87" s="189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133</v>
      </c>
      <c r="AU87" s="16" t="s">
        <v>82</v>
      </c>
    </row>
    <row r="88" spans="1:65" s="13" customFormat="1">
      <c r="B88" s="190"/>
      <c r="C88" s="191"/>
      <c r="D88" s="185" t="s">
        <v>135</v>
      </c>
      <c r="E88" s="192" t="s">
        <v>19</v>
      </c>
      <c r="F88" s="193" t="s">
        <v>534</v>
      </c>
      <c r="G88" s="191"/>
      <c r="H88" s="194">
        <v>11236</v>
      </c>
      <c r="I88" s="195"/>
      <c r="J88" s="191"/>
      <c r="K88" s="191"/>
      <c r="L88" s="196"/>
      <c r="M88" s="197"/>
      <c r="N88" s="198"/>
      <c r="O88" s="198"/>
      <c r="P88" s="198"/>
      <c r="Q88" s="198"/>
      <c r="R88" s="198"/>
      <c r="S88" s="198"/>
      <c r="T88" s="199"/>
      <c r="AT88" s="200" t="s">
        <v>135</v>
      </c>
      <c r="AU88" s="200" t="s">
        <v>82</v>
      </c>
      <c r="AV88" s="13" t="s">
        <v>82</v>
      </c>
      <c r="AW88" s="13" t="s">
        <v>33</v>
      </c>
      <c r="AX88" s="13" t="s">
        <v>79</v>
      </c>
      <c r="AY88" s="200" t="s">
        <v>124</v>
      </c>
    </row>
    <row r="89" spans="1:65" s="2" customFormat="1" ht="13.8" customHeight="1">
      <c r="A89" s="33"/>
      <c r="B89" s="34"/>
      <c r="C89" s="202" t="s">
        <v>82</v>
      </c>
      <c r="D89" s="202" t="s">
        <v>265</v>
      </c>
      <c r="E89" s="203" t="s">
        <v>535</v>
      </c>
      <c r="F89" s="204" t="s">
        <v>536</v>
      </c>
      <c r="G89" s="205" t="s">
        <v>268</v>
      </c>
      <c r="H89" s="206">
        <v>23.146000000000001</v>
      </c>
      <c r="I89" s="207"/>
      <c r="J89" s="208">
        <f>ROUND(I89*H89,2)</f>
        <v>0</v>
      </c>
      <c r="K89" s="204" t="s">
        <v>19</v>
      </c>
      <c r="L89" s="209"/>
      <c r="M89" s="210" t="s">
        <v>19</v>
      </c>
      <c r="N89" s="211" t="s">
        <v>42</v>
      </c>
      <c r="O89" s="63"/>
      <c r="P89" s="181">
        <f>O89*H89</f>
        <v>0</v>
      </c>
      <c r="Q89" s="181">
        <v>1E-3</v>
      </c>
      <c r="R89" s="181">
        <f>Q89*H89</f>
        <v>2.3146E-2</v>
      </c>
      <c r="S89" s="181">
        <v>0</v>
      </c>
      <c r="T89" s="182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3" t="s">
        <v>186</v>
      </c>
      <c r="AT89" s="183" t="s">
        <v>265</v>
      </c>
      <c r="AU89" s="183" t="s">
        <v>82</v>
      </c>
      <c r="AY89" s="16" t="s">
        <v>124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6" t="s">
        <v>79</v>
      </c>
      <c r="BK89" s="184">
        <f>ROUND(I89*H89,2)</f>
        <v>0</v>
      </c>
      <c r="BL89" s="16" t="s">
        <v>131</v>
      </c>
      <c r="BM89" s="183" t="s">
        <v>537</v>
      </c>
    </row>
    <row r="90" spans="1:65" s="2" customFormat="1">
      <c r="A90" s="33"/>
      <c r="B90" s="34"/>
      <c r="C90" s="35"/>
      <c r="D90" s="185" t="s">
        <v>133</v>
      </c>
      <c r="E90" s="35"/>
      <c r="F90" s="186" t="s">
        <v>536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133</v>
      </c>
      <c r="AU90" s="16" t="s">
        <v>82</v>
      </c>
    </row>
    <row r="91" spans="1:65" s="2" customFormat="1" ht="28.8">
      <c r="A91" s="33"/>
      <c r="B91" s="34"/>
      <c r="C91" s="35"/>
      <c r="D91" s="185" t="s">
        <v>149</v>
      </c>
      <c r="E91" s="35"/>
      <c r="F91" s="201" t="s">
        <v>538</v>
      </c>
      <c r="G91" s="35"/>
      <c r="H91" s="35"/>
      <c r="I91" s="187"/>
      <c r="J91" s="35"/>
      <c r="K91" s="35"/>
      <c r="L91" s="38"/>
      <c r="M91" s="188"/>
      <c r="N91" s="189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149</v>
      </c>
      <c r="AU91" s="16" t="s">
        <v>82</v>
      </c>
    </row>
    <row r="92" spans="1:65" s="13" customFormat="1">
      <c r="B92" s="190"/>
      <c r="C92" s="191"/>
      <c r="D92" s="185" t="s">
        <v>135</v>
      </c>
      <c r="E92" s="192" t="s">
        <v>19</v>
      </c>
      <c r="F92" s="193" t="s">
        <v>539</v>
      </c>
      <c r="G92" s="191"/>
      <c r="H92" s="194">
        <v>23.146000000000001</v>
      </c>
      <c r="I92" s="195"/>
      <c r="J92" s="191"/>
      <c r="K92" s="191"/>
      <c r="L92" s="196"/>
      <c r="M92" s="197"/>
      <c r="N92" s="198"/>
      <c r="O92" s="198"/>
      <c r="P92" s="198"/>
      <c r="Q92" s="198"/>
      <c r="R92" s="198"/>
      <c r="S92" s="198"/>
      <c r="T92" s="199"/>
      <c r="AT92" s="200" t="s">
        <v>135</v>
      </c>
      <c r="AU92" s="200" t="s">
        <v>82</v>
      </c>
      <c r="AV92" s="13" t="s">
        <v>82</v>
      </c>
      <c r="AW92" s="13" t="s">
        <v>33</v>
      </c>
      <c r="AX92" s="13" t="s">
        <v>79</v>
      </c>
      <c r="AY92" s="200" t="s">
        <v>124</v>
      </c>
    </row>
    <row r="93" spans="1:65" s="2" customFormat="1" ht="13.8" customHeight="1">
      <c r="A93" s="33"/>
      <c r="B93" s="34"/>
      <c r="C93" s="172" t="s">
        <v>144</v>
      </c>
      <c r="D93" s="172" t="s">
        <v>126</v>
      </c>
      <c r="E93" s="173" t="s">
        <v>540</v>
      </c>
      <c r="F93" s="174" t="s">
        <v>541</v>
      </c>
      <c r="G93" s="175" t="s">
        <v>129</v>
      </c>
      <c r="H93" s="176">
        <v>5507</v>
      </c>
      <c r="I93" s="177"/>
      <c r="J93" s="178">
        <f>ROUND(I93*H93,2)</f>
        <v>0</v>
      </c>
      <c r="K93" s="174" t="s">
        <v>130</v>
      </c>
      <c r="L93" s="38"/>
      <c r="M93" s="179" t="s">
        <v>19</v>
      </c>
      <c r="N93" s="180" t="s">
        <v>42</v>
      </c>
      <c r="O93" s="63"/>
      <c r="P93" s="181">
        <f>O93*H93</f>
        <v>0</v>
      </c>
      <c r="Q93" s="181">
        <v>0</v>
      </c>
      <c r="R93" s="181">
        <f>Q93*H93</f>
        <v>0</v>
      </c>
      <c r="S93" s="181">
        <v>0</v>
      </c>
      <c r="T93" s="182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3" t="s">
        <v>131</v>
      </c>
      <c r="AT93" s="183" t="s">
        <v>126</v>
      </c>
      <c r="AU93" s="183" t="s">
        <v>82</v>
      </c>
      <c r="AY93" s="16" t="s">
        <v>124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6" t="s">
        <v>79</v>
      </c>
      <c r="BK93" s="184">
        <f>ROUND(I93*H93,2)</f>
        <v>0</v>
      </c>
      <c r="BL93" s="16" t="s">
        <v>131</v>
      </c>
      <c r="BM93" s="183" t="s">
        <v>542</v>
      </c>
    </row>
    <row r="94" spans="1:65" s="2" customFormat="1" ht="19.2">
      <c r="A94" s="33"/>
      <c r="B94" s="34"/>
      <c r="C94" s="35"/>
      <c r="D94" s="185" t="s">
        <v>133</v>
      </c>
      <c r="E94" s="35"/>
      <c r="F94" s="186" t="s">
        <v>543</v>
      </c>
      <c r="G94" s="35"/>
      <c r="H94" s="35"/>
      <c r="I94" s="187"/>
      <c r="J94" s="35"/>
      <c r="K94" s="35"/>
      <c r="L94" s="38"/>
      <c r="M94" s="188"/>
      <c r="N94" s="189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133</v>
      </c>
      <c r="AU94" s="16" t="s">
        <v>82</v>
      </c>
    </row>
    <row r="95" spans="1:65" s="13" customFormat="1">
      <c r="B95" s="190"/>
      <c r="C95" s="191"/>
      <c r="D95" s="185" t="s">
        <v>135</v>
      </c>
      <c r="E95" s="192" t="s">
        <v>19</v>
      </c>
      <c r="F95" s="193" t="s">
        <v>544</v>
      </c>
      <c r="G95" s="191"/>
      <c r="H95" s="194">
        <v>392</v>
      </c>
      <c r="I95" s="195"/>
      <c r="J95" s="191"/>
      <c r="K95" s="191"/>
      <c r="L95" s="196"/>
      <c r="M95" s="197"/>
      <c r="N95" s="198"/>
      <c r="O95" s="198"/>
      <c r="P95" s="198"/>
      <c r="Q95" s="198"/>
      <c r="R95" s="198"/>
      <c r="S95" s="198"/>
      <c r="T95" s="199"/>
      <c r="AT95" s="200" t="s">
        <v>135</v>
      </c>
      <c r="AU95" s="200" t="s">
        <v>82</v>
      </c>
      <c r="AV95" s="13" t="s">
        <v>82</v>
      </c>
      <c r="AW95" s="13" t="s">
        <v>33</v>
      </c>
      <c r="AX95" s="13" t="s">
        <v>71</v>
      </c>
      <c r="AY95" s="200" t="s">
        <v>124</v>
      </c>
    </row>
    <row r="96" spans="1:65" s="13" customFormat="1">
      <c r="B96" s="190"/>
      <c r="C96" s="191"/>
      <c r="D96" s="185" t="s">
        <v>135</v>
      </c>
      <c r="E96" s="192" t="s">
        <v>19</v>
      </c>
      <c r="F96" s="193" t="s">
        <v>545</v>
      </c>
      <c r="G96" s="191"/>
      <c r="H96" s="194">
        <v>5115</v>
      </c>
      <c r="I96" s="195"/>
      <c r="J96" s="191"/>
      <c r="K96" s="191"/>
      <c r="L96" s="196"/>
      <c r="M96" s="197"/>
      <c r="N96" s="198"/>
      <c r="O96" s="198"/>
      <c r="P96" s="198"/>
      <c r="Q96" s="198"/>
      <c r="R96" s="198"/>
      <c r="S96" s="198"/>
      <c r="T96" s="199"/>
      <c r="AT96" s="200" t="s">
        <v>135</v>
      </c>
      <c r="AU96" s="200" t="s">
        <v>82</v>
      </c>
      <c r="AV96" s="13" t="s">
        <v>82</v>
      </c>
      <c r="AW96" s="13" t="s">
        <v>33</v>
      </c>
      <c r="AX96" s="13" t="s">
        <v>71</v>
      </c>
      <c r="AY96" s="200" t="s">
        <v>124</v>
      </c>
    </row>
    <row r="97" spans="1:65" s="2" customFormat="1" ht="13.8" customHeight="1">
      <c r="A97" s="33"/>
      <c r="B97" s="34"/>
      <c r="C97" s="172" t="s">
        <v>131</v>
      </c>
      <c r="D97" s="172" t="s">
        <v>126</v>
      </c>
      <c r="E97" s="173" t="s">
        <v>546</v>
      </c>
      <c r="F97" s="174" t="s">
        <v>547</v>
      </c>
      <c r="G97" s="175" t="s">
        <v>129</v>
      </c>
      <c r="H97" s="176">
        <v>9</v>
      </c>
      <c r="I97" s="177"/>
      <c r="J97" s="178">
        <f>ROUND(I97*H97,2)</f>
        <v>0</v>
      </c>
      <c r="K97" s="174" t="s">
        <v>130</v>
      </c>
      <c r="L97" s="38"/>
      <c r="M97" s="179" t="s">
        <v>19</v>
      </c>
      <c r="N97" s="180" t="s">
        <v>42</v>
      </c>
      <c r="O97" s="63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3" t="s">
        <v>131</v>
      </c>
      <c r="AT97" s="183" t="s">
        <v>126</v>
      </c>
      <c r="AU97" s="183" t="s">
        <v>82</v>
      </c>
      <c r="AY97" s="16" t="s">
        <v>124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6" t="s">
        <v>79</v>
      </c>
      <c r="BK97" s="184">
        <f>ROUND(I97*H97,2)</f>
        <v>0</v>
      </c>
      <c r="BL97" s="16" t="s">
        <v>131</v>
      </c>
      <c r="BM97" s="183" t="s">
        <v>548</v>
      </c>
    </row>
    <row r="98" spans="1:65" s="2" customFormat="1" ht="19.2">
      <c r="A98" s="33"/>
      <c r="B98" s="34"/>
      <c r="C98" s="35"/>
      <c r="D98" s="185" t="s">
        <v>133</v>
      </c>
      <c r="E98" s="35"/>
      <c r="F98" s="186" t="s">
        <v>549</v>
      </c>
      <c r="G98" s="35"/>
      <c r="H98" s="35"/>
      <c r="I98" s="187"/>
      <c r="J98" s="35"/>
      <c r="K98" s="35"/>
      <c r="L98" s="38"/>
      <c r="M98" s="188"/>
      <c r="N98" s="189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133</v>
      </c>
      <c r="AU98" s="16" t="s">
        <v>82</v>
      </c>
    </row>
    <row r="99" spans="1:65" s="13" customFormat="1">
      <c r="B99" s="190"/>
      <c r="C99" s="191"/>
      <c r="D99" s="185" t="s">
        <v>135</v>
      </c>
      <c r="E99" s="192" t="s">
        <v>19</v>
      </c>
      <c r="F99" s="193" t="s">
        <v>550</v>
      </c>
      <c r="G99" s="191"/>
      <c r="H99" s="194">
        <v>9</v>
      </c>
      <c r="I99" s="195"/>
      <c r="J99" s="191"/>
      <c r="K99" s="191"/>
      <c r="L99" s="196"/>
      <c r="M99" s="197"/>
      <c r="N99" s="198"/>
      <c r="O99" s="198"/>
      <c r="P99" s="198"/>
      <c r="Q99" s="198"/>
      <c r="R99" s="198"/>
      <c r="S99" s="198"/>
      <c r="T99" s="199"/>
      <c r="AT99" s="200" t="s">
        <v>135</v>
      </c>
      <c r="AU99" s="200" t="s">
        <v>82</v>
      </c>
      <c r="AV99" s="13" t="s">
        <v>82</v>
      </c>
      <c r="AW99" s="13" t="s">
        <v>33</v>
      </c>
      <c r="AX99" s="13" t="s">
        <v>79</v>
      </c>
      <c r="AY99" s="200" t="s">
        <v>124</v>
      </c>
    </row>
    <row r="100" spans="1:65" s="2" customFormat="1" ht="13.8" customHeight="1">
      <c r="A100" s="33"/>
      <c r="B100" s="34"/>
      <c r="C100" s="172" t="s">
        <v>167</v>
      </c>
      <c r="D100" s="172" t="s">
        <v>126</v>
      </c>
      <c r="E100" s="173" t="s">
        <v>551</v>
      </c>
      <c r="F100" s="174" t="s">
        <v>552</v>
      </c>
      <c r="G100" s="175" t="s">
        <v>139</v>
      </c>
      <c r="H100" s="176">
        <v>11236</v>
      </c>
      <c r="I100" s="177"/>
      <c r="J100" s="178">
        <f>ROUND(I100*H100,2)</f>
        <v>0</v>
      </c>
      <c r="K100" s="174" t="s">
        <v>130</v>
      </c>
      <c r="L100" s="38"/>
      <c r="M100" s="179" t="s">
        <v>19</v>
      </c>
      <c r="N100" s="180" t="s">
        <v>42</v>
      </c>
      <c r="O100" s="63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3" t="s">
        <v>131</v>
      </c>
      <c r="AT100" s="183" t="s">
        <v>126</v>
      </c>
      <c r="AU100" s="183" t="s">
        <v>82</v>
      </c>
      <c r="AY100" s="16" t="s">
        <v>124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6" t="s">
        <v>79</v>
      </c>
      <c r="BK100" s="184">
        <f>ROUND(I100*H100,2)</f>
        <v>0</v>
      </c>
      <c r="BL100" s="16" t="s">
        <v>131</v>
      </c>
      <c r="BM100" s="183" t="s">
        <v>553</v>
      </c>
    </row>
    <row r="101" spans="1:65" s="2" customFormat="1">
      <c r="A101" s="33"/>
      <c r="B101" s="34"/>
      <c r="C101" s="35"/>
      <c r="D101" s="185" t="s">
        <v>133</v>
      </c>
      <c r="E101" s="35"/>
      <c r="F101" s="186" t="s">
        <v>554</v>
      </c>
      <c r="G101" s="35"/>
      <c r="H101" s="35"/>
      <c r="I101" s="187"/>
      <c r="J101" s="35"/>
      <c r="K101" s="35"/>
      <c r="L101" s="38"/>
      <c r="M101" s="188"/>
      <c r="N101" s="189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133</v>
      </c>
      <c r="AU101" s="16" t="s">
        <v>82</v>
      </c>
    </row>
    <row r="102" spans="1:65" s="13" customFormat="1">
      <c r="B102" s="190"/>
      <c r="C102" s="191"/>
      <c r="D102" s="185" t="s">
        <v>135</v>
      </c>
      <c r="E102" s="192" t="s">
        <v>19</v>
      </c>
      <c r="F102" s="193" t="s">
        <v>534</v>
      </c>
      <c r="G102" s="191"/>
      <c r="H102" s="194">
        <v>11236</v>
      </c>
      <c r="I102" s="195"/>
      <c r="J102" s="191"/>
      <c r="K102" s="191"/>
      <c r="L102" s="196"/>
      <c r="M102" s="197"/>
      <c r="N102" s="198"/>
      <c r="O102" s="198"/>
      <c r="P102" s="198"/>
      <c r="Q102" s="198"/>
      <c r="R102" s="198"/>
      <c r="S102" s="198"/>
      <c r="T102" s="199"/>
      <c r="AT102" s="200" t="s">
        <v>135</v>
      </c>
      <c r="AU102" s="200" t="s">
        <v>82</v>
      </c>
      <c r="AV102" s="13" t="s">
        <v>82</v>
      </c>
      <c r="AW102" s="13" t="s">
        <v>33</v>
      </c>
      <c r="AX102" s="13" t="s">
        <v>79</v>
      </c>
      <c r="AY102" s="200" t="s">
        <v>124</v>
      </c>
    </row>
    <row r="103" spans="1:65" s="2" customFormat="1" ht="13.8" customHeight="1">
      <c r="A103" s="33"/>
      <c r="B103" s="34"/>
      <c r="C103" s="172" t="s">
        <v>174</v>
      </c>
      <c r="D103" s="172" t="s">
        <v>126</v>
      </c>
      <c r="E103" s="173" t="s">
        <v>555</v>
      </c>
      <c r="F103" s="174" t="s">
        <v>556</v>
      </c>
      <c r="G103" s="175" t="s">
        <v>139</v>
      </c>
      <c r="H103" s="176">
        <v>11236</v>
      </c>
      <c r="I103" s="177"/>
      <c r="J103" s="178">
        <f>ROUND(I103*H103,2)</f>
        <v>0</v>
      </c>
      <c r="K103" s="174" t="s">
        <v>130</v>
      </c>
      <c r="L103" s="38"/>
      <c r="M103" s="179" t="s">
        <v>19</v>
      </c>
      <c r="N103" s="180" t="s">
        <v>42</v>
      </c>
      <c r="O103" s="63"/>
      <c r="P103" s="181">
        <f>O103*H103</f>
        <v>0</v>
      </c>
      <c r="Q103" s="181">
        <v>0</v>
      </c>
      <c r="R103" s="181">
        <f>Q103*H103</f>
        <v>0</v>
      </c>
      <c r="S103" s="181">
        <v>0</v>
      </c>
      <c r="T103" s="182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3" t="s">
        <v>131</v>
      </c>
      <c r="AT103" s="183" t="s">
        <v>126</v>
      </c>
      <c r="AU103" s="183" t="s">
        <v>82</v>
      </c>
      <c r="AY103" s="16" t="s">
        <v>124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6" t="s">
        <v>79</v>
      </c>
      <c r="BK103" s="184">
        <f>ROUND(I103*H103,2)</f>
        <v>0</v>
      </c>
      <c r="BL103" s="16" t="s">
        <v>131</v>
      </c>
      <c r="BM103" s="183" t="s">
        <v>557</v>
      </c>
    </row>
    <row r="104" spans="1:65" s="2" customFormat="1">
      <c r="A104" s="33"/>
      <c r="B104" s="34"/>
      <c r="C104" s="35"/>
      <c r="D104" s="185" t="s">
        <v>133</v>
      </c>
      <c r="E104" s="35"/>
      <c r="F104" s="186" t="s">
        <v>558</v>
      </c>
      <c r="G104" s="35"/>
      <c r="H104" s="35"/>
      <c r="I104" s="187"/>
      <c r="J104" s="35"/>
      <c r="K104" s="35"/>
      <c r="L104" s="38"/>
      <c r="M104" s="188"/>
      <c r="N104" s="189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133</v>
      </c>
      <c r="AU104" s="16" t="s">
        <v>82</v>
      </c>
    </row>
    <row r="105" spans="1:65" s="13" customFormat="1">
      <c r="B105" s="190"/>
      <c r="C105" s="191"/>
      <c r="D105" s="185" t="s">
        <v>135</v>
      </c>
      <c r="E105" s="192" t="s">
        <v>19</v>
      </c>
      <c r="F105" s="193" t="s">
        <v>534</v>
      </c>
      <c r="G105" s="191"/>
      <c r="H105" s="194">
        <v>11236</v>
      </c>
      <c r="I105" s="195"/>
      <c r="J105" s="191"/>
      <c r="K105" s="191"/>
      <c r="L105" s="196"/>
      <c r="M105" s="197"/>
      <c r="N105" s="198"/>
      <c r="O105" s="198"/>
      <c r="P105" s="198"/>
      <c r="Q105" s="198"/>
      <c r="R105" s="198"/>
      <c r="S105" s="198"/>
      <c r="T105" s="199"/>
      <c r="AT105" s="200" t="s">
        <v>135</v>
      </c>
      <c r="AU105" s="200" t="s">
        <v>82</v>
      </c>
      <c r="AV105" s="13" t="s">
        <v>82</v>
      </c>
      <c r="AW105" s="13" t="s">
        <v>33</v>
      </c>
      <c r="AX105" s="13" t="s">
        <v>79</v>
      </c>
      <c r="AY105" s="200" t="s">
        <v>124</v>
      </c>
    </row>
    <row r="106" spans="1:65" s="2" customFormat="1" ht="13.8" customHeight="1">
      <c r="A106" s="33"/>
      <c r="B106" s="34"/>
      <c r="C106" s="172" t="s">
        <v>180</v>
      </c>
      <c r="D106" s="172" t="s">
        <v>126</v>
      </c>
      <c r="E106" s="173" t="s">
        <v>559</v>
      </c>
      <c r="F106" s="174" t="s">
        <v>560</v>
      </c>
      <c r="G106" s="175" t="s">
        <v>139</v>
      </c>
      <c r="H106" s="176">
        <v>11236</v>
      </c>
      <c r="I106" s="177"/>
      <c r="J106" s="178">
        <f>ROUND(I106*H106,2)</f>
        <v>0</v>
      </c>
      <c r="K106" s="174" t="s">
        <v>130</v>
      </c>
      <c r="L106" s="38"/>
      <c r="M106" s="179" t="s">
        <v>19</v>
      </c>
      <c r="N106" s="180" t="s">
        <v>42</v>
      </c>
      <c r="O106" s="63"/>
      <c r="P106" s="181">
        <f>O106*H106</f>
        <v>0</v>
      </c>
      <c r="Q106" s="181">
        <v>0</v>
      </c>
      <c r="R106" s="181">
        <f>Q106*H106</f>
        <v>0</v>
      </c>
      <c r="S106" s="181">
        <v>0</v>
      </c>
      <c r="T106" s="182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3" t="s">
        <v>131</v>
      </c>
      <c r="AT106" s="183" t="s">
        <v>126</v>
      </c>
      <c r="AU106" s="183" t="s">
        <v>82</v>
      </c>
      <c r="AY106" s="16" t="s">
        <v>124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6" t="s">
        <v>79</v>
      </c>
      <c r="BK106" s="184">
        <f>ROUND(I106*H106,2)</f>
        <v>0</v>
      </c>
      <c r="BL106" s="16" t="s">
        <v>131</v>
      </c>
      <c r="BM106" s="183" t="s">
        <v>561</v>
      </c>
    </row>
    <row r="107" spans="1:65" s="2" customFormat="1">
      <c r="A107" s="33"/>
      <c r="B107" s="34"/>
      <c r="C107" s="35"/>
      <c r="D107" s="185" t="s">
        <v>133</v>
      </c>
      <c r="E107" s="35"/>
      <c r="F107" s="186" t="s">
        <v>562</v>
      </c>
      <c r="G107" s="35"/>
      <c r="H107" s="35"/>
      <c r="I107" s="187"/>
      <c r="J107" s="35"/>
      <c r="K107" s="35"/>
      <c r="L107" s="38"/>
      <c r="M107" s="188"/>
      <c r="N107" s="189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133</v>
      </c>
      <c r="AU107" s="16" t="s">
        <v>82</v>
      </c>
    </row>
    <row r="108" spans="1:65" s="13" customFormat="1">
      <c r="B108" s="190"/>
      <c r="C108" s="191"/>
      <c r="D108" s="185" t="s">
        <v>135</v>
      </c>
      <c r="E108" s="192" t="s">
        <v>19</v>
      </c>
      <c r="F108" s="193" t="s">
        <v>534</v>
      </c>
      <c r="G108" s="191"/>
      <c r="H108" s="194">
        <v>11236</v>
      </c>
      <c r="I108" s="195"/>
      <c r="J108" s="191"/>
      <c r="K108" s="191"/>
      <c r="L108" s="196"/>
      <c r="M108" s="197"/>
      <c r="N108" s="198"/>
      <c r="O108" s="198"/>
      <c r="P108" s="198"/>
      <c r="Q108" s="198"/>
      <c r="R108" s="198"/>
      <c r="S108" s="198"/>
      <c r="T108" s="199"/>
      <c r="AT108" s="200" t="s">
        <v>135</v>
      </c>
      <c r="AU108" s="200" t="s">
        <v>82</v>
      </c>
      <c r="AV108" s="13" t="s">
        <v>82</v>
      </c>
      <c r="AW108" s="13" t="s">
        <v>33</v>
      </c>
      <c r="AX108" s="13" t="s">
        <v>79</v>
      </c>
      <c r="AY108" s="200" t="s">
        <v>124</v>
      </c>
    </row>
    <row r="109" spans="1:65" s="2" customFormat="1" ht="13.8" customHeight="1">
      <c r="A109" s="33"/>
      <c r="B109" s="34"/>
      <c r="C109" s="172" t="s">
        <v>186</v>
      </c>
      <c r="D109" s="172" t="s">
        <v>126</v>
      </c>
      <c r="E109" s="173" t="s">
        <v>563</v>
      </c>
      <c r="F109" s="174" t="s">
        <v>564</v>
      </c>
      <c r="G109" s="175" t="s">
        <v>139</v>
      </c>
      <c r="H109" s="176">
        <v>22472</v>
      </c>
      <c r="I109" s="177"/>
      <c r="J109" s="178">
        <f>ROUND(I109*H109,2)</f>
        <v>0</v>
      </c>
      <c r="K109" s="174" t="s">
        <v>130</v>
      </c>
      <c r="L109" s="38"/>
      <c r="M109" s="179" t="s">
        <v>19</v>
      </c>
      <c r="N109" s="180" t="s">
        <v>42</v>
      </c>
      <c r="O109" s="63"/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3" t="s">
        <v>131</v>
      </c>
      <c r="AT109" s="183" t="s">
        <v>126</v>
      </c>
      <c r="AU109" s="183" t="s">
        <v>82</v>
      </c>
      <c r="AY109" s="16" t="s">
        <v>124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6" t="s">
        <v>79</v>
      </c>
      <c r="BK109" s="184">
        <f>ROUND(I109*H109,2)</f>
        <v>0</v>
      </c>
      <c r="BL109" s="16" t="s">
        <v>131</v>
      </c>
      <c r="BM109" s="183" t="s">
        <v>565</v>
      </c>
    </row>
    <row r="110" spans="1:65" s="2" customFormat="1">
      <c r="A110" s="33"/>
      <c r="B110" s="34"/>
      <c r="C110" s="35"/>
      <c r="D110" s="185" t="s">
        <v>133</v>
      </c>
      <c r="E110" s="35"/>
      <c r="F110" s="186" t="s">
        <v>566</v>
      </c>
      <c r="G110" s="35"/>
      <c r="H110" s="35"/>
      <c r="I110" s="187"/>
      <c r="J110" s="35"/>
      <c r="K110" s="35"/>
      <c r="L110" s="38"/>
      <c r="M110" s="188"/>
      <c r="N110" s="189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133</v>
      </c>
      <c r="AU110" s="16" t="s">
        <v>82</v>
      </c>
    </row>
    <row r="111" spans="1:65" s="13" customFormat="1">
      <c r="B111" s="190"/>
      <c r="C111" s="191"/>
      <c r="D111" s="185" t="s">
        <v>135</v>
      </c>
      <c r="E111" s="192" t="s">
        <v>19</v>
      </c>
      <c r="F111" s="193" t="s">
        <v>567</v>
      </c>
      <c r="G111" s="191"/>
      <c r="H111" s="194">
        <v>22472</v>
      </c>
      <c r="I111" s="195"/>
      <c r="J111" s="191"/>
      <c r="K111" s="191"/>
      <c r="L111" s="196"/>
      <c r="M111" s="197"/>
      <c r="N111" s="198"/>
      <c r="O111" s="198"/>
      <c r="P111" s="198"/>
      <c r="Q111" s="198"/>
      <c r="R111" s="198"/>
      <c r="S111" s="198"/>
      <c r="T111" s="199"/>
      <c r="AT111" s="200" t="s">
        <v>135</v>
      </c>
      <c r="AU111" s="200" t="s">
        <v>82</v>
      </c>
      <c r="AV111" s="13" t="s">
        <v>82</v>
      </c>
      <c r="AW111" s="13" t="s">
        <v>33</v>
      </c>
      <c r="AX111" s="13" t="s">
        <v>79</v>
      </c>
      <c r="AY111" s="200" t="s">
        <v>124</v>
      </c>
    </row>
    <row r="112" spans="1:65" s="2" customFormat="1" ht="13.8" customHeight="1">
      <c r="A112" s="33"/>
      <c r="B112" s="34"/>
      <c r="C112" s="172" t="s">
        <v>192</v>
      </c>
      <c r="D112" s="172" t="s">
        <v>126</v>
      </c>
      <c r="E112" s="173" t="s">
        <v>568</v>
      </c>
      <c r="F112" s="174" t="s">
        <v>569</v>
      </c>
      <c r="G112" s="175" t="s">
        <v>129</v>
      </c>
      <c r="H112" s="176">
        <v>392</v>
      </c>
      <c r="I112" s="177"/>
      <c r="J112" s="178">
        <f>ROUND(I112*H112,2)</f>
        <v>0</v>
      </c>
      <c r="K112" s="174" t="s">
        <v>130</v>
      </c>
      <c r="L112" s="38"/>
      <c r="M112" s="179" t="s">
        <v>19</v>
      </c>
      <c r="N112" s="180" t="s">
        <v>42</v>
      </c>
      <c r="O112" s="63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3" t="s">
        <v>131</v>
      </c>
      <c r="AT112" s="183" t="s">
        <v>126</v>
      </c>
      <c r="AU112" s="183" t="s">
        <v>82</v>
      </c>
      <c r="AY112" s="16" t="s">
        <v>124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79</v>
      </c>
      <c r="BK112" s="184">
        <f>ROUND(I112*H112,2)</f>
        <v>0</v>
      </c>
      <c r="BL112" s="16" t="s">
        <v>131</v>
      </c>
      <c r="BM112" s="183" t="s">
        <v>570</v>
      </c>
    </row>
    <row r="113" spans="1:65" s="2" customFormat="1" ht="19.2">
      <c r="A113" s="33"/>
      <c r="B113" s="34"/>
      <c r="C113" s="35"/>
      <c r="D113" s="185" t="s">
        <v>133</v>
      </c>
      <c r="E113" s="35"/>
      <c r="F113" s="186" t="s">
        <v>571</v>
      </c>
      <c r="G113" s="35"/>
      <c r="H113" s="35"/>
      <c r="I113" s="187"/>
      <c r="J113" s="35"/>
      <c r="K113" s="35"/>
      <c r="L113" s="38"/>
      <c r="M113" s="188"/>
      <c r="N113" s="189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133</v>
      </c>
      <c r="AU113" s="16" t="s">
        <v>82</v>
      </c>
    </row>
    <row r="114" spans="1:65" s="13" customFormat="1">
      <c r="B114" s="190"/>
      <c r="C114" s="191"/>
      <c r="D114" s="185" t="s">
        <v>135</v>
      </c>
      <c r="E114" s="192" t="s">
        <v>19</v>
      </c>
      <c r="F114" s="193" t="s">
        <v>544</v>
      </c>
      <c r="G114" s="191"/>
      <c r="H114" s="194">
        <v>392</v>
      </c>
      <c r="I114" s="195"/>
      <c r="J114" s="191"/>
      <c r="K114" s="191"/>
      <c r="L114" s="196"/>
      <c r="M114" s="197"/>
      <c r="N114" s="198"/>
      <c r="O114" s="198"/>
      <c r="P114" s="198"/>
      <c r="Q114" s="198"/>
      <c r="R114" s="198"/>
      <c r="S114" s="198"/>
      <c r="T114" s="199"/>
      <c r="AT114" s="200" t="s">
        <v>135</v>
      </c>
      <c r="AU114" s="200" t="s">
        <v>82</v>
      </c>
      <c r="AV114" s="13" t="s">
        <v>82</v>
      </c>
      <c r="AW114" s="13" t="s">
        <v>33</v>
      </c>
      <c r="AX114" s="13" t="s">
        <v>79</v>
      </c>
      <c r="AY114" s="200" t="s">
        <v>124</v>
      </c>
    </row>
    <row r="115" spans="1:65" s="2" customFormat="1" ht="13.8" customHeight="1">
      <c r="A115" s="33"/>
      <c r="B115" s="34"/>
      <c r="C115" s="202" t="s">
        <v>199</v>
      </c>
      <c r="D115" s="202" t="s">
        <v>265</v>
      </c>
      <c r="E115" s="203" t="s">
        <v>572</v>
      </c>
      <c r="F115" s="204" t="s">
        <v>573</v>
      </c>
      <c r="G115" s="205" t="s">
        <v>574</v>
      </c>
      <c r="H115" s="206">
        <v>392</v>
      </c>
      <c r="I115" s="207"/>
      <c r="J115" s="208">
        <f>ROUND(I115*H115,2)</f>
        <v>0</v>
      </c>
      <c r="K115" s="204" t="s">
        <v>19</v>
      </c>
      <c r="L115" s="209"/>
      <c r="M115" s="210" t="s">
        <v>19</v>
      </c>
      <c r="N115" s="211" t="s">
        <v>42</v>
      </c>
      <c r="O115" s="63"/>
      <c r="P115" s="181">
        <f>O115*H115</f>
        <v>0</v>
      </c>
      <c r="Q115" s="181">
        <v>3.0000000000000001E-3</v>
      </c>
      <c r="R115" s="181">
        <f>Q115*H115</f>
        <v>1.1759999999999999</v>
      </c>
      <c r="S115" s="181">
        <v>0</v>
      </c>
      <c r="T115" s="182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3" t="s">
        <v>186</v>
      </c>
      <c r="AT115" s="183" t="s">
        <v>265</v>
      </c>
      <c r="AU115" s="183" t="s">
        <v>82</v>
      </c>
      <c r="AY115" s="16" t="s">
        <v>124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6" t="s">
        <v>79</v>
      </c>
      <c r="BK115" s="184">
        <f>ROUND(I115*H115,2)</f>
        <v>0</v>
      </c>
      <c r="BL115" s="16" t="s">
        <v>131</v>
      </c>
      <c r="BM115" s="183" t="s">
        <v>575</v>
      </c>
    </row>
    <row r="116" spans="1:65" s="2" customFormat="1">
      <c r="A116" s="33"/>
      <c r="B116" s="34"/>
      <c r="C116" s="35"/>
      <c r="D116" s="185" t="s">
        <v>133</v>
      </c>
      <c r="E116" s="35"/>
      <c r="F116" s="186" t="s">
        <v>573</v>
      </c>
      <c r="G116" s="35"/>
      <c r="H116" s="35"/>
      <c r="I116" s="187"/>
      <c r="J116" s="35"/>
      <c r="K116" s="35"/>
      <c r="L116" s="38"/>
      <c r="M116" s="188"/>
      <c r="N116" s="189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133</v>
      </c>
      <c r="AU116" s="16" t="s">
        <v>82</v>
      </c>
    </row>
    <row r="117" spans="1:65" s="2" customFormat="1" ht="13.8" customHeight="1">
      <c r="A117" s="33"/>
      <c r="B117" s="34"/>
      <c r="C117" s="172" t="s">
        <v>206</v>
      </c>
      <c r="D117" s="172" t="s">
        <v>126</v>
      </c>
      <c r="E117" s="173" t="s">
        <v>576</v>
      </c>
      <c r="F117" s="174" t="s">
        <v>577</v>
      </c>
      <c r="G117" s="175" t="s">
        <v>129</v>
      </c>
      <c r="H117" s="176">
        <v>9</v>
      </c>
      <c r="I117" s="177"/>
      <c r="J117" s="178">
        <f>ROUND(I117*H117,2)</f>
        <v>0</v>
      </c>
      <c r="K117" s="174" t="s">
        <v>130</v>
      </c>
      <c r="L117" s="38"/>
      <c r="M117" s="179" t="s">
        <v>19</v>
      </c>
      <c r="N117" s="180" t="s">
        <v>42</v>
      </c>
      <c r="O117" s="63"/>
      <c r="P117" s="181">
        <f>O117*H117</f>
        <v>0</v>
      </c>
      <c r="Q117" s="181">
        <v>0</v>
      </c>
      <c r="R117" s="181">
        <f>Q117*H117</f>
        <v>0</v>
      </c>
      <c r="S117" s="181">
        <v>0</v>
      </c>
      <c r="T117" s="182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3" t="s">
        <v>131</v>
      </c>
      <c r="AT117" s="183" t="s">
        <v>126</v>
      </c>
      <c r="AU117" s="183" t="s">
        <v>82</v>
      </c>
      <c r="AY117" s="16" t="s">
        <v>124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6" t="s">
        <v>79</v>
      </c>
      <c r="BK117" s="184">
        <f>ROUND(I117*H117,2)</f>
        <v>0</v>
      </c>
      <c r="BL117" s="16" t="s">
        <v>131</v>
      </c>
      <c r="BM117" s="183" t="s">
        <v>578</v>
      </c>
    </row>
    <row r="118" spans="1:65" s="2" customFormat="1" ht="19.2">
      <c r="A118" s="33"/>
      <c r="B118" s="34"/>
      <c r="C118" s="35"/>
      <c r="D118" s="185" t="s">
        <v>133</v>
      </c>
      <c r="E118" s="35"/>
      <c r="F118" s="186" t="s">
        <v>579</v>
      </c>
      <c r="G118" s="35"/>
      <c r="H118" s="35"/>
      <c r="I118" s="187"/>
      <c r="J118" s="35"/>
      <c r="K118" s="35"/>
      <c r="L118" s="38"/>
      <c r="M118" s="188"/>
      <c r="N118" s="189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133</v>
      </c>
      <c r="AU118" s="16" t="s">
        <v>82</v>
      </c>
    </row>
    <row r="119" spans="1:65" s="13" customFormat="1">
      <c r="B119" s="190"/>
      <c r="C119" s="191"/>
      <c r="D119" s="185" t="s">
        <v>135</v>
      </c>
      <c r="E119" s="192" t="s">
        <v>19</v>
      </c>
      <c r="F119" s="193" t="s">
        <v>550</v>
      </c>
      <c r="G119" s="191"/>
      <c r="H119" s="194">
        <v>9</v>
      </c>
      <c r="I119" s="195"/>
      <c r="J119" s="191"/>
      <c r="K119" s="191"/>
      <c r="L119" s="196"/>
      <c r="M119" s="197"/>
      <c r="N119" s="198"/>
      <c r="O119" s="198"/>
      <c r="P119" s="198"/>
      <c r="Q119" s="198"/>
      <c r="R119" s="198"/>
      <c r="S119" s="198"/>
      <c r="T119" s="199"/>
      <c r="AT119" s="200" t="s">
        <v>135</v>
      </c>
      <c r="AU119" s="200" t="s">
        <v>82</v>
      </c>
      <c r="AV119" s="13" t="s">
        <v>82</v>
      </c>
      <c r="AW119" s="13" t="s">
        <v>33</v>
      </c>
      <c r="AX119" s="13" t="s">
        <v>79</v>
      </c>
      <c r="AY119" s="200" t="s">
        <v>124</v>
      </c>
    </row>
    <row r="120" spans="1:65" s="2" customFormat="1" ht="13.8" customHeight="1">
      <c r="A120" s="33"/>
      <c r="B120" s="34"/>
      <c r="C120" s="202" t="s">
        <v>212</v>
      </c>
      <c r="D120" s="202" t="s">
        <v>265</v>
      </c>
      <c r="E120" s="203" t="s">
        <v>580</v>
      </c>
      <c r="F120" s="204" t="s">
        <v>581</v>
      </c>
      <c r="G120" s="205" t="s">
        <v>129</v>
      </c>
      <c r="H120" s="206">
        <v>9</v>
      </c>
      <c r="I120" s="207"/>
      <c r="J120" s="208">
        <f>ROUND(I120*H120,2)</f>
        <v>0</v>
      </c>
      <c r="K120" s="204" t="s">
        <v>19</v>
      </c>
      <c r="L120" s="209"/>
      <c r="M120" s="210" t="s">
        <v>19</v>
      </c>
      <c r="N120" s="211" t="s">
        <v>42</v>
      </c>
      <c r="O120" s="63"/>
      <c r="P120" s="181">
        <f>O120*H120</f>
        <v>0</v>
      </c>
      <c r="Q120" s="181">
        <v>3.5000000000000001E-3</v>
      </c>
      <c r="R120" s="181">
        <f>Q120*H120</f>
        <v>3.15E-2</v>
      </c>
      <c r="S120" s="181">
        <v>0</v>
      </c>
      <c r="T120" s="182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3" t="s">
        <v>186</v>
      </c>
      <c r="AT120" s="183" t="s">
        <v>265</v>
      </c>
      <c r="AU120" s="183" t="s">
        <v>82</v>
      </c>
      <c r="AY120" s="16" t="s">
        <v>124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6" t="s">
        <v>79</v>
      </c>
      <c r="BK120" s="184">
        <f>ROUND(I120*H120,2)</f>
        <v>0</v>
      </c>
      <c r="BL120" s="16" t="s">
        <v>131</v>
      </c>
      <c r="BM120" s="183" t="s">
        <v>582</v>
      </c>
    </row>
    <row r="121" spans="1:65" s="2" customFormat="1">
      <c r="A121" s="33"/>
      <c r="B121" s="34"/>
      <c r="C121" s="35"/>
      <c r="D121" s="185" t="s">
        <v>133</v>
      </c>
      <c r="E121" s="35"/>
      <c r="F121" s="186" t="s">
        <v>581</v>
      </c>
      <c r="G121" s="35"/>
      <c r="H121" s="35"/>
      <c r="I121" s="187"/>
      <c r="J121" s="35"/>
      <c r="K121" s="35"/>
      <c r="L121" s="38"/>
      <c r="M121" s="188"/>
      <c r="N121" s="189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133</v>
      </c>
      <c r="AU121" s="16" t="s">
        <v>82</v>
      </c>
    </row>
    <row r="122" spans="1:65" s="2" customFormat="1" ht="13.8" customHeight="1">
      <c r="A122" s="33"/>
      <c r="B122" s="34"/>
      <c r="C122" s="172" t="s">
        <v>218</v>
      </c>
      <c r="D122" s="172" t="s">
        <v>126</v>
      </c>
      <c r="E122" s="173" t="s">
        <v>583</v>
      </c>
      <c r="F122" s="174" t="s">
        <v>584</v>
      </c>
      <c r="G122" s="175" t="s">
        <v>129</v>
      </c>
      <c r="H122" s="176">
        <v>5115</v>
      </c>
      <c r="I122" s="177"/>
      <c r="J122" s="178">
        <f>ROUND(I122*H122,2)</f>
        <v>0</v>
      </c>
      <c r="K122" s="174" t="s">
        <v>130</v>
      </c>
      <c r="L122" s="38"/>
      <c r="M122" s="179" t="s">
        <v>19</v>
      </c>
      <c r="N122" s="180" t="s">
        <v>42</v>
      </c>
      <c r="O122" s="63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3" t="s">
        <v>131</v>
      </c>
      <c r="AT122" s="183" t="s">
        <v>126</v>
      </c>
      <c r="AU122" s="183" t="s">
        <v>82</v>
      </c>
      <c r="AY122" s="16" t="s">
        <v>124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6" t="s">
        <v>79</v>
      </c>
      <c r="BK122" s="184">
        <f>ROUND(I122*H122,2)</f>
        <v>0</v>
      </c>
      <c r="BL122" s="16" t="s">
        <v>131</v>
      </c>
      <c r="BM122" s="183" t="s">
        <v>585</v>
      </c>
    </row>
    <row r="123" spans="1:65" s="2" customFormat="1">
      <c r="A123" s="33"/>
      <c r="B123" s="34"/>
      <c r="C123" s="35"/>
      <c r="D123" s="185" t="s">
        <v>133</v>
      </c>
      <c r="E123" s="35"/>
      <c r="F123" s="186" t="s">
        <v>586</v>
      </c>
      <c r="G123" s="35"/>
      <c r="H123" s="35"/>
      <c r="I123" s="187"/>
      <c r="J123" s="35"/>
      <c r="K123" s="35"/>
      <c r="L123" s="38"/>
      <c r="M123" s="188"/>
      <c r="N123" s="189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133</v>
      </c>
      <c r="AU123" s="16" t="s">
        <v>82</v>
      </c>
    </row>
    <row r="124" spans="1:65" s="13" customFormat="1">
      <c r="B124" s="190"/>
      <c r="C124" s="191"/>
      <c r="D124" s="185" t="s">
        <v>135</v>
      </c>
      <c r="E124" s="192" t="s">
        <v>19</v>
      </c>
      <c r="F124" s="193" t="s">
        <v>587</v>
      </c>
      <c r="G124" s="191"/>
      <c r="H124" s="194">
        <v>5115</v>
      </c>
      <c r="I124" s="195"/>
      <c r="J124" s="191"/>
      <c r="K124" s="191"/>
      <c r="L124" s="196"/>
      <c r="M124" s="197"/>
      <c r="N124" s="198"/>
      <c r="O124" s="198"/>
      <c r="P124" s="198"/>
      <c r="Q124" s="198"/>
      <c r="R124" s="198"/>
      <c r="S124" s="198"/>
      <c r="T124" s="199"/>
      <c r="AT124" s="200" t="s">
        <v>135</v>
      </c>
      <c r="AU124" s="200" t="s">
        <v>82</v>
      </c>
      <c r="AV124" s="13" t="s">
        <v>82</v>
      </c>
      <c r="AW124" s="13" t="s">
        <v>33</v>
      </c>
      <c r="AX124" s="13" t="s">
        <v>79</v>
      </c>
      <c r="AY124" s="200" t="s">
        <v>124</v>
      </c>
    </row>
    <row r="125" spans="1:65" s="2" customFormat="1" ht="13.8" customHeight="1">
      <c r="A125" s="33"/>
      <c r="B125" s="34"/>
      <c r="C125" s="202" t="s">
        <v>225</v>
      </c>
      <c r="D125" s="202" t="s">
        <v>265</v>
      </c>
      <c r="E125" s="203" t="s">
        <v>588</v>
      </c>
      <c r="F125" s="204" t="s">
        <v>589</v>
      </c>
      <c r="G125" s="205" t="s">
        <v>129</v>
      </c>
      <c r="H125" s="206">
        <v>5115</v>
      </c>
      <c r="I125" s="207"/>
      <c r="J125" s="208">
        <f>ROUND(I125*H125,2)</f>
        <v>0</v>
      </c>
      <c r="K125" s="204" t="s">
        <v>19</v>
      </c>
      <c r="L125" s="209"/>
      <c r="M125" s="210" t="s">
        <v>19</v>
      </c>
      <c r="N125" s="211" t="s">
        <v>42</v>
      </c>
      <c r="O125" s="63"/>
      <c r="P125" s="181">
        <f>O125*H125</f>
        <v>0</v>
      </c>
      <c r="Q125" s="181">
        <v>8.9999999999999993E-3</v>
      </c>
      <c r="R125" s="181">
        <f>Q125*H125</f>
        <v>46.034999999999997</v>
      </c>
      <c r="S125" s="181">
        <v>0</v>
      </c>
      <c r="T125" s="18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3" t="s">
        <v>186</v>
      </c>
      <c r="AT125" s="183" t="s">
        <v>265</v>
      </c>
      <c r="AU125" s="183" t="s">
        <v>82</v>
      </c>
      <c r="AY125" s="16" t="s">
        <v>124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6" t="s">
        <v>79</v>
      </c>
      <c r="BK125" s="184">
        <f>ROUND(I125*H125,2)</f>
        <v>0</v>
      </c>
      <c r="BL125" s="16" t="s">
        <v>131</v>
      </c>
      <c r="BM125" s="183" t="s">
        <v>590</v>
      </c>
    </row>
    <row r="126" spans="1:65" s="2" customFormat="1">
      <c r="A126" s="33"/>
      <c r="B126" s="34"/>
      <c r="C126" s="35"/>
      <c r="D126" s="185" t="s">
        <v>133</v>
      </c>
      <c r="E126" s="35"/>
      <c r="F126" s="186" t="s">
        <v>589</v>
      </c>
      <c r="G126" s="35"/>
      <c r="H126" s="35"/>
      <c r="I126" s="187"/>
      <c r="J126" s="35"/>
      <c r="K126" s="35"/>
      <c r="L126" s="38"/>
      <c r="M126" s="188"/>
      <c r="N126" s="189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133</v>
      </c>
      <c r="AU126" s="16" t="s">
        <v>82</v>
      </c>
    </row>
    <row r="127" spans="1:65" s="2" customFormat="1" ht="13.8" customHeight="1">
      <c r="A127" s="33"/>
      <c r="B127" s="34"/>
      <c r="C127" s="172" t="s">
        <v>8</v>
      </c>
      <c r="D127" s="172" t="s">
        <v>126</v>
      </c>
      <c r="E127" s="173" t="s">
        <v>591</v>
      </c>
      <c r="F127" s="174" t="s">
        <v>592</v>
      </c>
      <c r="G127" s="175" t="s">
        <v>129</v>
      </c>
      <c r="H127" s="176">
        <v>392</v>
      </c>
      <c r="I127" s="177"/>
      <c r="J127" s="178">
        <f>ROUND(I127*H127,2)</f>
        <v>0</v>
      </c>
      <c r="K127" s="174" t="s">
        <v>130</v>
      </c>
      <c r="L127" s="38"/>
      <c r="M127" s="179" t="s">
        <v>19</v>
      </c>
      <c r="N127" s="180" t="s">
        <v>42</v>
      </c>
      <c r="O127" s="63"/>
      <c r="P127" s="181">
        <f>O127*H127</f>
        <v>0</v>
      </c>
      <c r="Q127" s="181">
        <v>5.0000000000000002E-5</v>
      </c>
      <c r="R127" s="181">
        <f>Q127*H127</f>
        <v>1.9599999999999999E-2</v>
      </c>
      <c r="S127" s="181">
        <v>0</v>
      </c>
      <c r="T127" s="18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3" t="s">
        <v>131</v>
      </c>
      <c r="AT127" s="183" t="s">
        <v>126</v>
      </c>
      <c r="AU127" s="183" t="s">
        <v>82</v>
      </c>
      <c r="AY127" s="16" t="s">
        <v>124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6" t="s">
        <v>79</v>
      </c>
      <c r="BK127" s="184">
        <f>ROUND(I127*H127,2)</f>
        <v>0</v>
      </c>
      <c r="BL127" s="16" t="s">
        <v>131</v>
      </c>
      <c r="BM127" s="183" t="s">
        <v>593</v>
      </c>
    </row>
    <row r="128" spans="1:65" s="2" customFormat="1">
      <c r="A128" s="33"/>
      <c r="B128" s="34"/>
      <c r="C128" s="35"/>
      <c r="D128" s="185" t="s">
        <v>133</v>
      </c>
      <c r="E128" s="35"/>
      <c r="F128" s="186" t="s">
        <v>594</v>
      </c>
      <c r="G128" s="35"/>
      <c r="H128" s="35"/>
      <c r="I128" s="187"/>
      <c r="J128" s="35"/>
      <c r="K128" s="35"/>
      <c r="L128" s="38"/>
      <c r="M128" s="188"/>
      <c r="N128" s="189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133</v>
      </c>
      <c r="AU128" s="16" t="s">
        <v>82</v>
      </c>
    </row>
    <row r="129" spans="1:65" s="13" customFormat="1">
      <c r="B129" s="190"/>
      <c r="C129" s="191"/>
      <c r="D129" s="185" t="s">
        <v>135</v>
      </c>
      <c r="E129" s="192" t="s">
        <v>19</v>
      </c>
      <c r="F129" s="193" t="s">
        <v>544</v>
      </c>
      <c r="G129" s="191"/>
      <c r="H129" s="194">
        <v>392</v>
      </c>
      <c r="I129" s="195"/>
      <c r="J129" s="191"/>
      <c r="K129" s="191"/>
      <c r="L129" s="196"/>
      <c r="M129" s="197"/>
      <c r="N129" s="198"/>
      <c r="O129" s="198"/>
      <c r="P129" s="198"/>
      <c r="Q129" s="198"/>
      <c r="R129" s="198"/>
      <c r="S129" s="198"/>
      <c r="T129" s="199"/>
      <c r="AT129" s="200" t="s">
        <v>135</v>
      </c>
      <c r="AU129" s="200" t="s">
        <v>82</v>
      </c>
      <c r="AV129" s="13" t="s">
        <v>82</v>
      </c>
      <c r="AW129" s="13" t="s">
        <v>33</v>
      </c>
      <c r="AX129" s="13" t="s">
        <v>79</v>
      </c>
      <c r="AY129" s="200" t="s">
        <v>124</v>
      </c>
    </row>
    <row r="130" spans="1:65" s="2" customFormat="1" ht="13.8" customHeight="1">
      <c r="A130" s="33"/>
      <c r="B130" s="34"/>
      <c r="C130" s="202" t="s">
        <v>239</v>
      </c>
      <c r="D130" s="202" t="s">
        <v>265</v>
      </c>
      <c r="E130" s="203" t="s">
        <v>595</v>
      </c>
      <c r="F130" s="204" t="s">
        <v>596</v>
      </c>
      <c r="G130" s="205" t="s">
        <v>574</v>
      </c>
      <c r="H130" s="206">
        <v>392</v>
      </c>
      <c r="I130" s="207"/>
      <c r="J130" s="208">
        <f>ROUND(I130*H130,2)</f>
        <v>0</v>
      </c>
      <c r="K130" s="204" t="s">
        <v>19</v>
      </c>
      <c r="L130" s="209"/>
      <c r="M130" s="210" t="s">
        <v>19</v>
      </c>
      <c r="N130" s="211" t="s">
        <v>42</v>
      </c>
      <c r="O130" s="63"/>
      <c r="P130" s="181">
        <f>O130*H130</f>
        <v>0</v>
      </c>
      <c r="Q130" s="181">
        <v>5.0000000000000001E-4</v>
      </c>
      <c r="R130" s="181">
        <f>Q130*H130</f>
        <v>0.19600000000000001</v>
      </c>
      <c r="S130" s="181">
        <v>0</v>
      </c>
      <c r="T130" s="18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3" t="s">
        <v>186</v>
      </c>
      <c r="AT130" s="183" t="s">
        <v>265</v>
      </c>
      <c r="AU130" s="183" t="s">
        <v>82</v>
      </c>
      <c r="AY130" s="16" t="s">
        <v>124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6" t="s">
        <v>79</v>
      </c>
      <c r="BK130" s="184">
        <f>ROUND(I130*H130,2)</f>
        <v>0</v>
      </c>
      <c r="BL130" s="16" t="s">
        <v>131</v>
      </c>
      <c r="BM130" s="183" t="s">
        <v>597</v>
      </c>
    </row>
    <row r="131" spans="1:65" s="2" customFormat="1">
      <c r="A131" s="33"/>
      <c r="B131" s="34"/>
      <c r="C131" s="35"/>
      <c r="D131" s="185" t="s">
        <v>133</v>
      </c>
      <c r="E131" s="35"/>
      <c r="F131" s="186" t="s">
        <v>596</v>
      </c>
      <c r="G131" s="35"/>
      <c r="H131" s="35"/>
      <c r="I131" s="187"/>
      <c r="J131" s="35"/>
      <c r="K131" s="35"/>
      <c r="L131" s="38"/>
      <c r="M131" s="188"/>
      <c r="N131" s="189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133</v>
      </c>
      <c r="AU131" s="16" t="s">
        <v>82</v>
      </c>
    </row>
    <row r="132" spans="1:65" s="2" customFormat="1" ht="13.8" customHeight="1">
      <c r="A132" s="33"/>
      <c r="B132" s="34"/>
      <c r="C132" s="172" t="s">
        <v>246</v>
      </c>
      <c r="D132" s="172" t="s">
        <v>126</v>
      </c>
      <c r="E132" s="173" t="s">
        <v>598</v>
      </c>
      <c r="F132" s="174" t="s">
        <v>599</v>
      </c>
      <c r="G132" s="175" t="s">
        <v>129</v>
      </c>
      <c r="H132" s="176">
        <v>9</v>
      </c>
      <c r="I132" s="177"/>
      <c r="J132" s="178">
        <f>ROUND(I132*H132,2)</f>
        <v>0</v>
      </c>
      <c r="K132" s="174" t="s">
        <v>130</v>
      </c>
      <c r="L132" s="38"/>
      <c r="M132" s="179" t="s">
        <v>19</v>
      </c>
      <c r="N132" s="180" t="s">
        <v>42</v>
      </c>
      <c r="O132" s="63"/>
      <c r="P132" s="181">
        <f>O132*H132</f>
        <v>0</v>
      </c>
      <c r="Q132" s="181">
        <v>5.0000000000000002E-5</v>
      </c>
      <c r="R132" s="181">
        <f>Q132*H132</f>
        <v>4.5000000000000004E-4</v>
      </c>
      <c r="S132" s="181">
        <v>0</v>
      </c>
      <c r="T132" s="18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3" t="s">
        <v>131</v>
      </c>
      <c r="AT132" s="183" t="s">
        <v>126</v>
      </c>
      <c r="AU132" s="183" t="s">
        <v>82</v>
      </c>
      <c r="AY132" s="16" t="s">
        <v>124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6" t="s">
        <v>79</v>
      </c>
      <c r="BK132" s="184">
        <f>ROUND(I132*H132,2)</f>
        <v>0</v>
      </c>
      <c r="BL132" s="16" t="s">
        <v>131</v>
      </c>
      <c r="BM132" s="183" t="s">
        <v>600</v>
      </c>
    </row>
    <row r="133" spans="1:65" s="2" customFormat="1">
      <c r="A133" s="33"/>
      <c r="B133" s="34"/>
      <c r="C133" s="35"/>
      <c r="D133" s="185" t="s">
        <v>133</v>
      </c>
      <c r="E133" s="35"/>
      <c r="F133" s="186" t="s">
        <v>601</v>
      </c>
      <c r="G133" s="35"/>
      <c r="H133" s="35"/>
      <c r="I133" s="187"/>
      <c r="J133" s="35"/>
      <c r="K133" s="35"/>
      <c r="L133" s="38"/>
      <c r="M133" s="188"/>
      <c r="N133" s="189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133</v>
      </c>
      <c r="AU133" s="16" t="s">
        <v>82</v>
      </c>
    </row>
    <row r="134" spans="1:65" s="13" customFormat="1">
      <c r="B134" s="190"/>
      <c r="C134" s="191"/>
      <c r="D134" s="185" t="s">
        <v>135</v>
      </c>
      <c r="E134" s="192" t="s">
        <v>19</v>
      </c>
      <c r="F134" s="193" t="s">
        <v>550</v>
      </c>
      <c r="G134" s="191"/>
      <c r="H134" s="194">
        <v>9</v>
      </c>
      <c r="I134" s="195"/>
      <c r="J134" s="191"/>
      <c r="K134" s="191"/>
      <c r="L134" s="196"/>
      <c r="M134" s="197"/>
      <c r="N134" s="198"/>
      <c r="O134" s="198"/>
      <c r="P134" s="198"/>
      <c r="Q134" s="198"/>
      <c r="R134" s="198"/>
      <c r="S134" s="198"/>
      <c r="T134" s="199"/>
      <c r="AT134" s="200" t="s">
        <v>135</v>
      </c>
      <c r="AU134" s="200" t="s">
        <v>82</v>
      </c>
      <c r="AV134" s="13" t="s">
        <v>82</v>
      </c>
      <c r="AW134" s="13" t="s">
        <v>33</v>
      </c>
      <c r="AX134" s="13" t="s">
        <v>79</v>
      </c>
      <c r="AY134" s="200" t="s">
        <v>124</v>
      </c>
    </row>
    <row r="135" spans="1:65" s="2" customFormat="1" ht="13.8" customHeight="1">
      <c r="A135" s="33"/>
      <c r="B135" s="34"/>
      <c r="C135" s="202" t="s">
        <v>253</v>
      </c>
      <c r="D135" s="202" t="s">
        <v>265</v>
      </c>
      <c r="E135" s="203" t="s">
        <v>602</v>
      </c>
      <c r="F135" s="204" t="s">
        <v>603</v>
      </c>
      <c r="G135" s="205" t="s">
        <v>129</v>
      </c>
      <c r="H135" s="206">
        <v>27</v>
      </c>
      <c r="I135" s="207"/>
      <c r="J135" s="208">
        <f>ROUND(I135*H135,2)</f>
        <v>0</v>
      </c>
      <c r="K135" s="204" t="s">
        <v>19</v>
      </c>
      <c r="L135" s="209"/>
      <c r="M135" s="210" t="s">
        <v>19</v>
      </c>
      <c r="N135" s="211" t="s">
        <v>42</v>
      </c>
      <c r="O135" s="63"/>
      <c r="P135" s="181">
        <f>O135*H135</f>
        <v>0</v>
      </c>
      <c r="Q135" s="181">
        <v>4.7200000000000002E-3</v>
      </c>
      <c r="R135" s="181">
        <f>Q135*H135</f>
        <v>0.12744</v>
      </c>
      <c r="S135" s="181">
        <v>0</v>
      </c>
      <c r="T135" s="18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3" t="s">
        <v>186</v>
      </c>
      <c r="AT135" s="183" t="s">
        <v>265</v>
      </c>
      <c r="AU135" s="183" t="s">
        <v>82</v>
      </c>
      <c r="AY135" s="16" t="s">
        <v>124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6" t="s">
        <v>79</v>
      </c>
      <c r="BK135" s="184">
        <f>ROUND(I135*H135,2)</f>
        <v>0</v>
      </c>
      <c r="BL135" s="16" t="s">
        <v>131</v>
      </c>
      <c r="BM135" s="183" t="s">
        <v>604</v>
      </c>
    </row>
    <row r="136" spans="1:65" s="2" customFormat="1">
      <c r="A136" s="33"/>
      <c r="B136" s="34"/>
      <c r="C136" s="35"/>
      <c r="D136" s="185" t="s">
        <v>133</v>
      </c>
      <c r="E136" s="35"/>
      <c r="F136" s="186" t="s">
        <v>603</v>
      </c>
      <c r="G136" s="35"/>
      <c r="H136" s="35"/>
      <c r="I136" s="187"/>
      <c r="J136" s="35"/>
      <c r="K136" s="35"/>
      <c r="L136" s="38"/>
      <c r="M136" s="188"/>
      <c r="N136" s="189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133</v>
      </c>
      <c r="AU136" s="16" t="s">
        <v>82</v>
      </c>
    </row>
    <row r="137" spans="1:65" s="2" customFormat="1" ht="19.2">
      <c r="A137" s="33"/>
      <c r="B137" s="34"/>
      <c r="C137" s="35"/>
      <c r="D137" s="185" t="s">
        <v>149</v>
      </c>
      <c r="E137" s="35"/>
      <c r="F137" s="201" t="s">
        <v>605</v>
      </c>
      <c r="G137" s="35"/>
      <c r="H137" s="35"/>
      <c r="I137" s="187"/>
      <c r="J137" s="35"/>
      <c r="K137" s="35"/>
      <c r="L137" s="38"/>
      <c r="M137" s="188"/>
      <c r="N137" s="189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149</v>
      </c>
      <c r="AU137" s="16" t="s">
        <v>82</v>
      </c>
    </row>
    <row r="138" spans="1:65" s="13" customFormat="1">
      <c r="B138" s="190"/>
      <c r="C138" s="191"/>
      <c r="D138" s="185" t="s">
        <v>135</v>
      </c>
      <c r="E138" s="192" t="s">
        <v>19</v>
      </c>
      <c r="F138" s="193" t="s">
        <v>606</v>
      </c>
      <c r="G138" s="191"/>
      <c r="H138" s="194">
        <v>27</v>
      </c>
      <c r="I138" s="195"/>
      <c r="J138" s="191"/>
      <c r="K138" s="191"/>
      <c r="L138" s="196"/>
      <c r="M138" s="197"/>
      <c r="N138" s="198"/>
      <c r="O138" s="198"/>
      <c r="P138" s="198"/>
      <c r="Q138" s="198"/>
      <c r="R138" s="198"/>
      <c r="S138" s="198"/>
      <c r="T138" s="199"/>
      <c r="AT138" s="200" t="s">
        <v>135</v>
      </c>
      <c r="AU138" s="200" t="s">
        <v>82</v>
      </c>
      <c r="AV138" s="13" t="s">
        <v>82</v>
      </c>
      <c r="AW138" s="13" t="s">
        <v>33</v>
      </c>
      <c r="AX138" s="13" t="s">
        <v>79</v>
      </c>
      <c r="AY138" s="200" t="s">
        <v>124</v>
      </c>
    </row>
    <row r="139" spans="1:65" s="2" customFormat="1" ht="13.8" customHeight="1">
      <c r="A139" s="33"/>
      <c r="B139" s="34"/>
      <c r="C139" s="202" t="s">
        <v>258</v>
      </c>
      <c r="D139" s="202" t="s">
        <v>265</v>
      </c>
      <c r="E139" s="203" t="s">
        <v>607</v>
      </c>
      <c r="F139" s="204" t="s">
        <v>608</v>
      </c>
      <c r="G139" s="205" t="s">
        <v>129</v>
      </c>
      <c r="H139" s="206">
        <v>27</v>
      </c>
      <c r="I139" s="207"/>
      <c r="J139" s="208">
        <f>ROUND(I139*H139,2)</f>
        <v>0</v>
      </c>
      <c r="K139" s="204" t="s">
        <v>19</v>
      </c>
      <c r="L139" s="209"/>
      <c r="M139" s="210" t="s">
        <v>19</v>
      </c>
      <c r="N139" s="211" t="s">
        <v>42</v>
      </c>
      <c r="O139" s="63"/>
      <c r="P139" s="181">
        <f>O139*H139</f>
        <v>0</v>
      </c>
      <c r="Q139" s="181">
        <v>2E-3</v>
      </c>
      <c r="R139" s="181">
        <f>Q139*H139</f>
        <v>5.3999999999999999E-2</v>
      </c>
      <c r="S139" s="181">
        <v>0</v>
      </c>
      <c r="T139" s="18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3" t="s">
        <v>186</v>
      </c>
      <c r="AT139" s="183" t="s">
        <v>265</v>
      </c>
      <c r="AU139" s="183" t="s">
        <v>82</v>
      </c>
      <c r="AY139" s="16" t="s">
        <v>124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6" t="s">
        <v>79</v>
      </c>
      <c r="BK139" s="184">
        <f>ROUND(I139*H139,2)</f>
        <v>0</v>
      </c>
      <c r="BL139" s="16" t="s">
        <v>131</v>
      </c>
      <c r="BM139" s="183" t="s">
        <v>609</v>
      </c>
    </row>
    <row r="140" spans="1:65" s="2" customFormat="1">
      <c r="A140" s="33"/>
      <c r="B140" s="34"/>
      <c r="C140" s="35"/>
      <c r="D140" s="185" t="s">
        <v>133</v>
      </c>
      <c r="E140" s="35"/>
      <c r="F140" s="186" t="s">
        <v>608</v>
      </c>
      <c r="G140" s="35"/>
      <c r="H140" s="35"/>
      <c r="I140" s="187"/>
      <c r="J140" s="35"/>
      <c r="K140" s="35"/>
      <c r="L140" s="38"/>
      <c r="M140" s="188"/>
      <c r="N140" s="189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133</v>
      </c>
      <c r="AU140" s="16" t="s">
        <v>82</v>
      </c>
    </row>
    <row r="141" spans="1:65" s="13" customFormat="1">
      <c r="B141" s="190"/>
      <c r="C141" s="191"/>
      <c r="D141" s="185" t="s">
        <v>135</v>
      </c>
      <c r="E141" s="192" t="s">
        <v>19</v>
      </c>
      <c r="F141" s="193" t="s">
        <v>606</v>
      </c>
      <c r="G141" s="191"/>
      <c r="H141" s="194">
        <v>27</v>
      </c>
      <c r="I141" s="195"/>
      <c r="J141" s="191"/>
      <c r="K141" s="191"/>
      <c r="L141" s="196"/>
      <c r="M141" s="197"/>
      <c r="N141" s="198"/>
      <c r="O141" s="198"/>
      <c r="P141" s="198"/>
      <c r="Q141" s="198"/>
      <c r="R141" s="198"/>
      <c r="S141" s="198"/>
      <c r="T141" s="199"/>
      <c r="AT141" s="200" t="s">
        <v>135</v>
      </c>
      <c r="AU141" s="200" t="s">
        <v>82</v>
      </c>
      <c r="AV141" s="13" t="s">
        <v>82</v>
      </c>
      <c r="AW141" s="13" t="s">
        <v>33</v>
      </c>
      <c r="AX141" s="13" t="s">
        <v>79</v>
      </c>
      <c r="AY141" s="200" t="s">
        <v>124</v>
      </c>
    </row>
    <row r="142" spans="1:65" s="2" customFormat="1" ht="13.8" customHeight="1">
      <c r="A142" s="33"/>
      <c r="B142" s="34"/>
      <c r="C142" s="172" t="s">
        <v>264</v>
      </c>
      <c r="D142" s="172" t="s">
        <v>126</v>
      </c>
      <c r="E142" s="173" t="s">
        <v>610</v>
      </c>
      <c r="F142" s="174" t="s">
        <v>611</v>
      </c>
      <c r="G142" s="175" t="s">
        <v>129</v>
      </c>
      <c r="H142" s="176">
        <v>9</v>
      </c>
      <c r="I142" s="177"/>
      <c r="J142" s="178">
        <f>ROUND(I142*H142,2)</f>
        <v>0</v>
      </c>
      <c r="K142" s="174" t="s">
        <v>130</v>
      </c>
      <c r="L142" s="38"/>
      <c r="M142" s="179" t="s">
        <v>19</v>
      </c>
      <c r="N142" s="180" t="s">
        <v>42</v>
      </c>
      <c r="O142" s="63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3" t="s">
        <v>131</v>
      </c>
      <c r="AT142" s="183" t="s">
        <v>126</v>
      </c>
      <c r="AU142" s="183" t="s">
        <v>82</v>
      </c>
      <c r="AY142" s="16" t="s">
        <v>124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6" t="s">
        <v>79</v>
      </c>
      <c r="BK142" s="184">
        <f>ROUND(I142*H142,2)</f>
        <v>0</v>
      </c>
      <c r="BL142" s="16" t="s">
        <v>131</v>
      </c>
      <c r="BM142" s="183" t="s">
        <v>612</v>
      </c>
    </row>
    <row r="143" spans="1:65" s="2" customFormat="1">
      <c r="A143" s="33"/>
      <c r="B143" s="34"/>
      <c r="C143" s="35"/>
      <c r="D143" s="185" t="s">
        <v>133</v>
      </c>
      <c r="E143" s="35"/>
      <c r="F143" s="186" t="s">
        <v>613</v>
      </c>
      <c r="G143" s="35"/>
      <c r="H143" s="35"/>
      <c r="I143" s="187"/>
      <c r="J143" s="35"/>
      <c r="K143" s="35"/>
      <c r="L143" s="38"/>
      <c r="M143" s="188"/>
      <c r="N143" s="189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133</v>
      </c>
      <c r="AU143" s="16" t="s">
        <v>82</v>
      </c>
    </row>
    <row r="144" spans="1:65" s="2" customFormat="1" ht="19.2">
      <c r="A144" s="33"/>
      <c r="B144" s="34"/>
      <c r="C144" s="35"/>
      <c r="D144" s="185" t="s">
        <v>149</v>
      </c>
      <c r="E144" s="35"/>
      <c r="F144" s="201" t="s">
        <v>614</v>
      </c>
      <c r="G144" s="35"/>
      <c r="H144" s="35"/>
      <c r="I144" s="187"/>
      <c r="J144" s="35"/>
      <c r="K144" s="35"/>
      <c r="L144" s="38"/>
      <c r="M144" s="188"/>
      <c r="N144" s="189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149</v>
      </c>
      <c r="AU144" s="16" t="s">
        <v>82</v>
      </c>
    </row>
    <row r="145" spans="1:65" s="13" customFormat="1">
      <c r="B145" s="190"/>
      <c r="C145" s="191"/>
      <c r="D145" s="185" t="s">
        <v>135</v>
      </c>
      <c r="E145" s="192" t="s">
        <v>19</v>
      </c>
      <c r="F145" s="193" t="s">
        <v>615</v>
      </c>
      <c r="G145" s="191"/>
      <c r="H145" s="194">
        <v>9</v>
      </c>
      <c r="I145" s="195"/>
      <c r="J145" s="191"/>
      <c r="K145" s="191"/>
      <c r="L145" s="196"/>
      <c r="M145" s="197"/>
      <c r="N145" s="198"/>
      <c r="O145" s="198"/>
      <c r="P145" s="198"/>
      <c r="Q145" s="198"/>
      <c r="R145" s="198"/>
      <c r="S145" s="198"/>
      <c r="T145" s="199"/>
      <c r="AT145" s="200" t="s">
        <v>135</v>
      </c>
      <c r="AU145" s="200" t="s">
        <v>82</v>
      </c>
      <c r="AV145" s="13" t="s">
        <v>82</v>
      </c>
      <c r="AW145" s="13" t="s">
        <v>33</v>
      </c>
      <c r="AX145" s="13" t="s">
        <v>79</v>
      </c>
      <c r="AY145" s="200" t="s">
        <v>124</v>
      </c>
    </row>
    <row r="146" spans="1:65" s="2" customFormat="1" ht="13.8" customHeight="1">
      <c r="A146" s="33"/>
      <c r="B146" s="34"/>
      <c r="C146" s="172" t="s">
        <v>7</v>
      </c>
      <c r="D146" s="172" t="s">
        <v>126</v>
      </c>
      <c r="E146" s="173" t="s">
        <v>616</v>
      </c>
      <c r="F146" s="174" t="s">
        <v>617</v>
      </c>
      <c r="G146" s="175" t="s">
        <v>139</v>
      </c>
      <c r="H146" s="176">
        <v>7589.8</v>
      </c>
      <c r="I146" s="177"/>
      <c r="J146" s="178">
        <f>ROUND(I146*H146,2)</f>
        <v>0</v>
      </c>
      <c r="K146" s="174" t="s">
        <v>130</v>
      </c>
      <c r="L146" s="38"/>
      <c r="M146" s="179" t="s">
        <v>19</v>
      </c>
      <c r="N146" s="180" t="s">
        <v>42</v>
      </c>
      <c r="O146" s="63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3" t="s">
        <v>131</v>
      </c>
      <c r="AT146" s="183" t="s">
        <v>126</v>
      </c>
      <c r="AU146" s="183" t="s">
        <v>82</v>
      </c>
      <c r="AY146" s="16" t="s">
        <v>124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6" t="s">
        <v>79</v>
      </c>
      <c r="BK146" s="184">
        <f>ROUND(I146*H146,2)</f>
        <v>0</v>
      </c>
      <c r="BL146" s="16" t="s">
        <v>131</v>
      </c>
      <c r="BM146" s="183" t="s">
        <v>618</v>
      </c>
    </row>
    <row r="147" spans="1:65" s="2" customFormat="1">
      <c r="A147" s="33"/>
      <c r="B147" s="34"/>
      <c r="C147" s="35"/>
      <c r="D147" s="185" t="s">
        <v>133</v>
      </c>
      <c r="E147" s="35"/>
      <c r="F147" s="186" t="s">
        <v>619</v>
      </c>
      <c r="G147" s="35"/>
      <c r="H147" s="35"/>
      <c r="I147" s="187"/>
      <c r="J147" s="35"/>
      <c r="K147" s="35"/>
      <c r="L147" s="38"/>
      <c r="M147" s="188"/>
      <c r="N147" s="189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133</v>
      </c>
      <c r="AU147" s="16" t="s">
        <v>82</v>
      </c>
    </row>
    <row r="148" spans="1:65" s="2" customFormat="1" ht="19.2">
      <c r="A148" s="33"/>
      <c r="B148" s="34"/>
      <c r="C148" s="35"/>
      <c r="D148" s="185" t="s">
        <v>149</v>
      </c>
      <c r="E148" s="35"/>
      <c r="F148" s="201" t="s">
        <v>614</v>
      </c>
      <c r="G148" s="35"/>
      <c r="H148" s="35"/>
      <c r="I148" s="187"/>
      <c r="J148" s="35"/>
      <c r="K148" s="35"/>
      <c r="L148" s="38"/>
      <c r="M148" s="188"/>
      <c r="N148" s="189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149</v>
      </c>
      <c r="AU148" s="16" t="s">
        <v>82</v>
      </c>
    </row>
    <row r="149" spans="1:65" s="13" customFormat="1">
      <c r="B149" s="190"/>
      <c r="C149" s="191"/>
      <c r="D149" s="185" t="s">
        <v>135</v>
      </c>
      <c r="E149" s="192" t="s">
        <v>19</v>
      </c>
      <c r="F149" s="193" t="s">
        <v>620</v>
      </c>
      <c r="G149" s="191"/>
      <c r="H149" s="194">
        <v>7589.8</v>
      </c>
      <c r="I149" s="195"/>
      <c r="J149" s="191"/>
      <c r="K149" s="191"/>
      <c r="L149" s="196"/>
      <c r="M149" s="197"/>
      <c r="N149" s="198"/>
      <c r="O149" s="198"/>
      <c r="P149" s="198"/>
      <c r="Q149" s="198"/>
      <c r="R149" s="198"/>
      <c r="S149" s="198"/>
      <c r="T149" s="199"/>
      <c r="AT149" s="200" t="s">
        <v>135</v>
      </c>
      <c r="AU149" s="200" t="s">
        <v>82</v>
      </c>
      <c r="AV149" s="13" t="s">
        <v>82</v>
      </c>
      <c r="AW149" s="13" t="s">
        <v>33</v>
      </c>
      <c r="AX149" s="13" t="s">
        <v>79</v>
      </c>
      <c r="AY149" s="200" t="s">
        <v>124</v>
      </c>
    </row>
    <row r="150" spans="1:65" s="2" customFormat="1" ht="13.8" customHeight="1">
      <c r="A150" s="33"/>
      <c r="B150" s="34"/>
      <c r="C150" s="172" t="s">
        <v>278</v>
      </c>
      <c r="D150" s="172" t="s">
        <v>126</v>
      </c>
      <c r="E150" s="173" t="s">
        <v>621</v>
      </c>
      <c r="F150" s="174" t="s">
        <v>622</v>
      </c>
      <c r="G150" s="175" t="s">
        <v>139</v>
      </c>
      <c r="H150" s="176">
        <v>11236</v>
      </c>
      <c r="I150" s="177"/>
      <c r="J150" s="178">
        <f>ROUND(I150*H150,2)</f>
        <v>0</v>
      </c>
      <c r="K150" s="174" t="s">
        <v>130</v>
      </c>
      <c r="L150" s="38"/>
      <c r="M150" s="179" t="s">
        <v>19</v>
      </c>
      <c r="N150" s="180" t="s">
        <v>42</v>
      </c>
      <c r="O150" s="63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3" t="s">
        <v>131</v>
      </c>
      <c r="AT150" s="183" t="s">
        <v>126</v>
      </c>
      <c r="AU150" s="183" t="s">
        <v>82</v>
      </c>
      <c r="AY150" s="16" t="s">
        <v>124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6" t="s">
        <v>79</v>
      </c>
      <c r="BK150" s="184">
        <f>ROUND(I150*H150,2)</f>
        <v>0</v>
      </c>
      <c r="BL150" s="16" t="s">
        <v>131</v>
      </c>
      <c r="BM150" s="183" t="s">
        <v>623</v>
      </c>
    </row>
    <row r="151" spans="1:65" s="2" customFormat="1" ht="19.2">
      <c r="A151" s="33"/>
      <c r="B151" s="34"/>
      <c r="C151" s="35"/>
      <c r="D151" s="185" t="s">
        <v>133</v>
      </c>
      <c r="E151" s="35"/>
      <c r="F151" s="186" t="s">
        <v>624</v>
      </c>
      <c r="G151" s="35"/>
      <c r="H151" s="35"/>
      <c r="I151" s="187"/>
      <c r="J151" s="35"/>
      <c r="K151" s="35"/>
      <c r="L151" s="38"/>
      <c r="M151" s="188"/>
      <c r="N151" s="189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133</v>
      </c>
      <c r="AU151" s="16" t="s">
        <v>82</v>
      </c>
    </row>
    <row r="152" spans="1:65" s="2" customFormat="1" ht="13.8" customHeight="1">
      <c r="A152" s="33"/>
      <c r="B152" s="34"/>
      <c r="C152" s="202" t="s">
        <v>284</v>
      </c>
      <c r="D152" s="202" t="s">
        <v>265</v>
      </c>
      <c r="E152" s="203" t="s">
        <v>625</v>
      </c>
      <c r="F152" s="204" t="s">
        <v>626</v>
      </c>
      <c r="G152" s="205" t="s">
        <v>627</v>
      </c>
      <c r="H152" s="206">
        <v>6.742</v>
      </c>
      <c r="I152" s="207"/>
      <c r="J152" s="208">
        <f>ROUND(I152*H152,2)</f>
        <v>0</v>
      </c>
      <c r="K152" s="204" t="s">
        <v>130</v>
      </c>
      <c r="L152" s="209"/>
      <c r="M152" s="210" t="s">
        <v>19</v>
      </c>
      <c r="N152" s="211" t="s">
        <v>42</v>
      </c>
      <c r="O152" s="63"/>
      <c r="P152" s="181">
        <f>O152*H152</f>
        <v>0</v>
      </c>
      <c r="Q152" s="181">
        <v>1E-3</v>
      </c>
      <c r="R152" s="181">
        <f>Q152*H152</f>
        <v>6.7419999999999997E-3</v>
      </c>
      <c r="S152" s="181">
        <v>0</v>
      </c>
      <c r="T152" s="18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3" t="s">
        <v>186</v>
      </c>
      <c r="AT152" s="183" t="s">
        <v>265</v>
      </c>
      <c r="AU152" s="183" t="s">
        <v>82</v>
      </c>
      <c r="AY152" s="16" t="s">
        <v>124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6" t="s">
        <v>79</v>
      </c>
      <c r="BK152" s="184">
        <f>ROUND(I152*H152,2)</f>
        <v>0</v>
      </c>
      <c r="BL152" s="16" t="s">
        <v>131</v>
      </c>
      <c r="BM152" s="183" t="s">
        <v>628</v>
      </c>
    </row>
    <row r="153" spans="1:65" s="2" customFormat="1">
      <c r="A153" s="33"/>
      <c r="B153" s="34"/>
      <c r="C153" s="35"/>
      <c r="D153" s="185" t="s">
        <v>133</v>
      </c>
      <c r="E153" s="35"/>
      <c r="F153" s="186" t="s">
        <v>626</v>
      </c>
      <c r="G153" s="35"/>
      <c r="H153" s="35"/>
      <c r="I153" s="187"/>
      <c r="J153" s="35"/>
      <c r="K153" s="35"/>
      <c r="L153" s="38"/>
      <c r="M153" s="188"/>
      <c r="N153" s="189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133</v>
      </c>
      <c r="AU153" s="16" t="s">
        <v>82</v>
      </c>
    </row>
    <row r="154" spans="1:65" s="13" customFormat="1">
      <c r="B154" s="190"/>
      <c r="C154" s="191"/>
      <c r="D154" s="185" t="s">
        <v>135</v>
      </c>
      <c r="E154" s="192" t="s">
        <v>19</v>
      </c>
      <c r="F154" s="193" t="s">
        <v>629</v>
      </c>
      <c r="G154" s="191"/>
      <c r="H154" s="194">
        <v>6.742</v>
      </c>
      <c r="I154" s="195"/>
      <c r="J154" s="191"/>
      <c r="K154" s="191"/>
      <c r="L154" s="196"/>
      <c r="M154" s="197"/>
      <c r="N154" s="198"/>
      <c r="O154" s="198"/>
      <c r="P154" s="198"/>
      <c r="Q154" s="198"/>
      <c r="R154" s="198"/>
      <c r="S154" s="198"/>
      <c r="T154" s="199"/>
      <c r="AT154" s="200" t="s">
        <v>135</v>
      </c>
      <c r="AU154" s="200" t="s">
        <v>82</v>
      </c>
      <c r="AV154" s="13" t="s">
        <v>82</v>
      </c>
      <c r="AW154" s="13" t="s">
        <v>33</v>
      </c>
      <c r="AX154" s="13" t="s">
        <v>79</v>
      </c>
      <c r="AY154" s="200" t="s">
        <v>124</v>
      </c>
    </row>
    <row r="155" spans="1:65" s="2" customFormat="1" ht="13.8" customHeight="1">
      <c r="A155" s="33"/>
      <c r="B155" s="34"/>
      <c r="C155" s="172" t="s">
        <v>289</v>
      </c>
      <c r="D155" s="172" t="s">
        <v>126</v>
      </c>
      <c r="E155" s="173" t="s">
        <v>630</v>
      </c>
      <c r="F155" s="174" t="s">
        <v>631</v>
      </c>
      <c r="G155" s="175" t="s">
        <v>129</v>
      </c>
      <c r="H155" s="176">
        <v>9</v>
      </c>
      <c r="I155" s="177"/>
      <c r="J155" s="178">
        <f>ROUND(I155*H155,2)</f>
        <v>0</v>
      </c>
      <c r="K155" s="174" t="s">
        <v>130</v>
      </c>
      <c r="L155" s="38"/>
      <c r="M155" s="179" t="s">
        <v>19</v>
      </c>
      <c r="N155" s="180" t="s">
        <v>42</v>
      </c>
      <c r="O155" s="63"/>
      <c r="P155" s="181">
        <f>O155*H155</f>
        <v>0</v>
      </c>
      <c r="Q155" s="181">
        <v>2.0799999999999998E-3</v>
      </c>
      <c r="R155" s="181">
        <f>Q155*H155</f>
        <v>1.8719999999999997E-2</v>
      </c>
      <c r="S155" s="181">
        <v>0</v>
      </c>
      <c r="T155" s="18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3" t="s">
        <v>131</v>
      </c>
      <c r="AT155" s="183" t="s">
        <v>126</v>
      </c>
      <c r="AU155" s="183" t="s">
        <v>82</v>
      </c>
      <c r="AY155" s="16" t="s">
        <v>124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6" t="s">
        <v>79</v>
      </c>
      <c r="BK155" s="184">
        <f>ROUND(I155*H155,2)</f>
        <v>0</v>
      </c>
      <c r="BL155" s="16" t="s">
        <v>131</v>
      </c>
      <c r="BM155" s="183" t="s">
        <v>632</v>
      </c>
    </row>
    <row r="156" spans="1:65" s="2" customFormat="1">
      <c r="A156" s="33"/>
      <c r="B156" s="34"/>
      <c r="C156" s="35"/>
      <c r="D156" s="185" t="s">
        <v>133</v>
      </c>
      <c r="E156" s="35"/>
      <c r="F156" s="186" t="s">
        <v>633</v>
      </c>
      <c r="G156" s="35"/>
      <c r="H156" s="35"/>
      <c r="I156" s="187"/>
      <c r="J156" s="35"/>
      <c r="K156" s="35"/>
      <c r="L156" s="38"/>
      <c r="M156" s="188"/>
      <c r="N156" s="189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133</v>
      </c>
      <c r="AU156" s="16" t="s">
        <v>82</v>
      </c>
    </row>
    <row r="157" spans="1:65" s="2" customFormat="1" ht="19.2">
      <c r="A157" s="33"/>
      <c r="B157" s="34"/>
      <c r="C157" s="35"/>
      <c r="D157" s="185" t="s">
        <v>149</v>
      </c>
      <c r="E157" s="35"/>
      <c r="F157" s="201" t="s">
        <v>634</v>
      </c>
      <c r="G157" s="35"/>
      <c r="H157" s="35"/>
      <c r="I157" s="187"/>
      <c r="J157" s="35"/>
      <c r="K157" s="35"/>
      <c r="L157" s="38"/>
      <c r="M157" s="188"/>
      <c r="N157" s="189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149</v>
      </c>
      <c r="AU157" s="16" t="s">
        <v>82</v>
      </c>
    </row>
    <row r="158" spans="1:65" s="13" customFormat="1">
      <c r="B158" s="190"/>
      <c r="C158" s="191"/>
      <c r="D158" s="185" t="s">
        <v>135</v>
      </c>
      <c r="E158" s="192" t="s">
        <v>19</v>
      </c>
      <c r="F158" s="193" t="s">
        <v>635</v>
      </c>
      <c r="G158" s="191"/>
      <c r="H158" s="194">
        <v>9</v>
      </c>
      <c r="I158" s="195"/>
      <c r="J158" s="191"/>
      <c r="K158" s="191"/>
      <c r="L158" s="196"/>
      <c r="M158" s="197"/>
      <c r="N158" s="198"/>
      <c r="O158" s="198"/>
      <c r="P158" s="198"/>
      <c r="Q158" s="198"/>
      <c r="R158" s="198"/>
      <c r="S158" s="198"/>
      <c r="T158" s="199"/>
      <c r="AT158" s="200" t="s">
        <v>135</v>
      </c>
      <c r="AU158" s="200" t="s">
        <v>82</v>
      </c>
      <c r="AV158" s="13" t="s">
        <v>82</v>
      </c>
      <c r="AW158" s="13" t="s">
        <v>33</v>
      </c>
      <c r="AX158" s="13" t="s">
        <v>79</v>
      </c>
      <c r="AY158" s="200" t="s">
        <v>124</v>
      </c>
    </row>
    <row r="159" spans="1:65" s="12" customFormat="1" ht="22.8" customHeight="1">
      <c r="B159" s="156"/>
      <c r="C159" s="157"/>
      <c r="D159" s="158" t="s">
        <v>70</v>
      </c>
      <c r="E159" s="170" t="s">
        <v>144</v>
      </c>
      <c r="F159" s="170" t="s">
        <v>636</v>
      </c>
      <c r="G159" s="157"/>
      <c r="H159" s="157"/>
      <c r="I159" s="160"/>
      <c r="J159" s="171">
        <f>BK159</f>
        <v>0</v>
      </c>
      <c r="K159" s="157"/>
      <c r="L159" s="162"/>
      <c r="M159" s="163"/>
      <c r="N159" s="164"/>
      <c r="O159" s="164"/>
      <c r="P159" s="165">
        <f>SUM(P160:P167)</f>
        <v>0</v>
      </c>
      <c r="Q159" s="164"/>
      <c r="R159" s="165">
        <f>SUM(R160:R167)</f>
        <v>0</v>
      </c>
      <c r="S159" s="164"/>
      <c r="T159" s="166">
        <f>SUM(T160:T167)</f>
        <v>0</v>
      </c>
      <c r="AR159" s="167" t="s">
        <v>79</v>
      </c>
      <c r="AT159" s="168" t="s">
        <v>70</v>
      </c>
      <c r="AU159" s="168" t="s">
        <v>79</v>
      </c>
      <c r="AY159" s="167" t="s">
        <v>124</v>
      </c>
      <c r="BK159" s="169">
        <f>SUM(BK160:BK167)</f>
        <v>0</v>
      </c>
    </row>
    <row r="160" spans="1:65" s="2" customFormat="1" ht="13.8" customHeight="1">
      <c r="A160" s="33"/>
      <c r="B160" s="34"/>
      <c r="C160" s="172" t="s">
        <v>296</v>
      </c>
      <c r="D160" s="172" t="s">
        <v>126</v>
      </c>
      <c r="E160" s="173" t="s">
        <v>637</v>
      </c>
      <c r="F160" s="174" t="s">
        <v>638</v>
      </c>
      <c r="G160" s="175" t="s">
        <v>312</v>
      </c>
      <c r="H160" s="176">
        <v>700</v>
      </c>
      <c r="I160" s="177"/>
      <c r="J160" s="178">
        <f>ROUND(I160*H160,2)</f>
        <v>0</v>
      </c>
      <c r="K160" s="174" t="s">
        <v>19</v>
      </c>
      <c r="L160" s="38"/>
      <c r="M160" s="179" t="s">
        <v>19</v>
      </c>
      <c r="N160" s="180" t="s">
        <v>42</v>
      </c>
      <c r="O160" s="63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3" t="s">
        <v>131</v>
      </c>
      <c r="AT160" s="183" t="s">
        <v>126</v>
      </c>
      <c r="AU160" s="183" t="s">
        <v>82</v>
      </c>
      <c r="AY160" s="16" t="s">
        <v>124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6" t="s">
        <v>79</v>
      </c>
      <c r="BK160" s="184">
        <f>ROUND(I160*H160,2)</f>
        <v>0</v>
      </c>
      <c r="BL160" s="16" t="s">
        <v>131</v>
      </c>
      <c r="BM160" s="183" t="s">
        <v>639</v>
      </c>
    </row>
    <row r="161" spans="1:65" s="2" customFormat="1">
      <c r="A161" s="33"/>
      <c r="B161" s="34"/>
      <c r="C161" s="35"/>
      <c r="D161" s="185" t="s">
        <v>133</v>
      </c>
      <c r="E161" s="35"/>
      <c r="F161" s="186" t="s">
        <v>638</v>
      </c>
      <c r="G161" s="35"/>
      <c r="H161" s="35"/>
      <c r="I161" s="187"/>
      <c r="J161" s="35"/>
      <c r="K161" s="35"/>
      <c r="L161" s="38"/>
      <c r="M161" s="188"/>
      <c r="N161" s="189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133</v>
      </c>
      <c r="AU161" s="16" t="s">
        <v>82</v>
      </c>
    </row>
    <row r="162" spans="1:65" s="2" customFormat="1" ht="28.8">
      <c r="A162" s="33"/>
      <c r="B162" s="34"/>
      <c r="C162" s="35"/>
      <c r="D162" s="185" t="s">
        <v>149</v>
      </c>
      <c r="E162" s="35"/>
      <c r="F162" s="201" t="s">
        <v>640</v>
      </c>
      <c r="G162" s="35"/>
      <c r="H162" s="35"/>
      <c r="I162" s="187"/>
      <c r="J162" s="35"/>
      <c r="K162" s="35"/>
      <c r="L162" s="38"/>
      <c r="M162" s="188"/>
      <c r="N162" s="189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149</v>
      </c>
      <c r="AU162" s="16" t="s">
        <v>82</v>
      </c>
    </row>
    <row r="163" spans="1:65" s="13" customFormat="1">
      <c r="B163" s="190"/>
      <c r="C163" s="191"/>
      <c r="D163" s="185" t="s">
        <v>135</v>
      </c>
      <c r="E163" s="192" t="s">
        <v>19</v>
      </c>
      <c r="F163" s="193" t="s">
        <v>641</v>
      </c>
      <c r="G163" s="191"/>
      <c r="H163" s="194">
        <v>700</v>
      </c>
      <c r="I163" s="195"/>
      <c r="J163" s="191"/>
      <c r="K163" s="191"/>
      <c r="L163" s="196"/>
      <c r="M163" s="197"/>
      <c r="N163" s="198"/>
      <c r="O163" s="198"/>
      <c r="P163" s="198"/>
      <c r="Q163" s="198"/>
      <c r="R163" s="198"/>
      <c r="S163" s="198"/>
      <c r="T163" s="199"/>
      <c r="AT163" s="200" t="s">
        <v>135</v>
      </c>
      <c r="AU163" s="200" t="s">
        <v>82</v>
      </c>
      <c r="AV163" s="13" t="s">
        <v>82</v>
      </c>
      <c r="AW163" s="13" t="s">
        <v>33</v>
      </c>
      <c r="AX163" s="13" t="s">
        <v>79</v>
      </c>
      <c r="AY163" s="200" t="s">
        <v>124</v>
      </c>
    </row>
    <row r="164" spans="1:65" s="2" customFormat="1" ht="13.8" customHeight="1">
      <c r="A164" s="33"/>
      <c r="B164" s="34"/>
      <c r="C164" s="172" t="s">
        <v>302</v>
      </c>
      <c r="D164" s="172" t="s">
        <v>126</v>
      </c>
      <c r="E164" s="173" t="s">
        <v>642</v>
      </c>
      <c r="F164" s="174" t="s">
        <v>643</v>
      </c>
      <c r="G164" s="175" t="s">
        <v>574</v>
      </c>
      <c r="H164" s="176">
        <v>6</v>
      </c>
      <c r="I164" s="177"/>
      <c r="J164" s="178">
        <f>ROUND(I164*H164,2)</f>
        <v>0</v>
      </c>
      <c r="K164" s="174" t="s">
        <v>19</v>
      </c>
      <c r="L164" s="38"/>
      <c r="M164" s="179" t="s">
        <v>19</v>
      </c>
      <c r="N164" s="180" t="s">
        <v>42</v>
      </c>
      <c r="O164" s="63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3" t="s">
        <v>131</v>
      </c>
      <c r="AT164" s="183" t="s">
        <v>126</v>
      </c>
      <c r="AU164" s="183" t="s">
        <v>82</v>
      </c>
      <c r="AY164" s="16" t="s">
        <v>124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6" t="s">
        <v>79</v>
      </c>
      <c r="BK164" s="184">
        <f>ROUND(I164*H164,2)</f>
        <v>0</v>
      </c>
      <c r="BL164" s="16" t="s">
        <v>131</v>
      </c>
      <c r="BM164" s="183" t="s">
        <v>644</v>
      </c>
    </row>
    <row r="165" spans="1:65" s="2" customFormat="1">
      <c r="A165" s="33"/>
      <c r="B165" s="34"/>
      <c r="C165" s="35"/>
      <c r="D165" s="185" t="s">
        <v>133</v>
      </c>
      <c r="E165" s="35"/>
      <c r="F165" s="186" t="s">
        <v>645</v>
      </c>
      <c r="G165" s="35"/>
      <c r="H165" s="35"/>
      <c r="I165" s="187"/>
      <c r="J165" s="35"/>
      <c r="K165" s="35"/>
      <c r="L165" s="38"/>
      <c r="M165" s="188"/>
      <c r="N165" s="189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133</v>
      </c>
      <c r="AU165" s="16" t="s">
        <v>82</v>
      </c>
    </row>
    <row r="166" spans="1:65" s="2" customFormat="1" ht="28.8">
      <c r="A166" s="33"/>
      <c r="B166" s="34"/>
      <c r="C166" s="35"/>
      <c r="D166" s="185" t="s">
        <v>149</v>
      </c>
      <c r="E166" s="35"/>
      <c r="F166" s="201" t="s">
        <v>646</v>
      </c>
      <c r="G166" s="35"/>
      <c r="H166" s="35"/>
      <c r="I166" s="187"/>
      <c r="J166" s="35"/>
      <c r="K166" s="35"/>
      <c r="L166" s="38"/>
      <c r="M166" s="188"/>
      <c r="N166" s="189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149</v>
      </c>
      <c r="AU166" s="16" t="s">
        <v>82</v>
      </c>
    </row>
    <row r="167" spans="1:65" s="13" customFormat="1">
      <c r="B167" s="190"/>
      <c r="C167" s="191"/>
      <c r="D167" s="185" t="s">
        <v>135</v>
      </c>
      <c r="E167" s="192" t="s">
        <v>19</v>
      </c>
      <c r="F167" s="193" t="s">
        <v>647</v>
      </c>
      <c r="G167" s="191"/>
      <c r="H167" s="194">
        <v>6</v>
      </c>
      <c r="I167" s="195"/>
      <c r="J167" s="191"/>
      <c r="K167" s="191"/>
      <c r="L167" s="196"/>
      <c r="M167" s="197"/>
      <c r="N167" s="198"/>
      <c r="O167" s="198"/>
      <c r="P167" s="198"/>
      <c r="Q167" s="198"/>
      <c r="R167" s="198"/>
      <c r="S167" s="198"/>
      <c r="T167" s="199"/>
      <c r="AT167" s="200" t="s">
        <v>135</v>
      </c>
      <c r="AU167" s="200" t="s">
        <v>82</v>
      </c>
      <c r="AV167" s="13" t="s">
        <v>82</v>
      </c>
      <c r="AW167" s="13" t="s">
        <v>33</v>
      </c>
      <c r="AX167" s="13" t="s">
        <v>79</v>
      </c>
      <c r="AY167" s="200" t="s">
        <v>124</v>
      </c>
    </row>
    <row r="168" spans="1:65" s="12" customFormat="1" ht="22.8" customHeight="1">
      <c r="B168" s="156"/>
      <c r="C168" s="157"/>
      <c r="D168" s="158" t="s">
        <v>70</v>
      </c>
      <c r="E168" s="170" t="s">
        <v>427</v>
      </c>
      <c r="F168" s="170" t="s">
        <v>428</v>
      </c>
      <c r="G168" s="157"/>
      <c r="H168" s="157"/>
      <c r="I168" s="160"/>
      <c r="J168" s="171">
        <f>BK168</f>
        <v>0</v>
      </c>
      <c r="K168" s="157"/>
      <c r="L168" s="162"/>
      <c r="M168" s="163"/>
      <c r="N168" s="164"/>
      <c r="O168" s="164"/>
      <c r="P168" s="165">
        <f>SUM(P169:P170)</f>
        <v>0</v>
      </c>
      <c r="Q168" s="164"/>
      <c r="R168" s="165">
        <f>SUM(R169:R170)</f>
        <v>0</v>
      </c>
      <c r="S168" s="164"/>
      <c r="T168" s="166">
        <f>SUM(T169:T170)</f>
        <v>0</v>
      </c>
      <c r="AR168" s="167" t="s">
        <v>79</v>
      </c>
      <c r="AT168" s="168" t="s">
        <v>70</v>
      </c>
      <c r="AU168" s="168" t="s">
        <v>79</v>
      </c>
      <c r="AY168" s="167" t="s">
        <v>124</v>
      </c>
      <c r="BK168" s="169">
        <f>SUM(BK169:BK170)</f>
        <v>0</v>
      </c>
    </row>
    <row r="169" spans="1:65" s="2" customFormat="1" ht="13.8" customHeight="1">
      <c r="A169" s="33"/>
      <c r="B169" s="34"/>
      <c r="C169" s="172" t="s">
        <v>309</v>
      </c>
      <c r="D169" s="172" t="s">
        <v>126</v>
      </c>
      <c r="E169" s="173" t="s">
        <v>648</v>
      </c>
      <c r="F169" s="174" t="s">
        <v>649</v>
      </c>
      <c r="G169" s="175" t="s">
        <v>228</v>
      </c>
      <c r="H169" s="176">
        <v>47.689</v>
      </c>
      <c r="I169" s="177"/>
      <c r="J169" s="178">
        <f>ROUND(I169*H169,2)</f>
        <v>0</v>
      </c>
      <c r="K169" s="174" t="s">
        <v>130</v>
      </c>
      <c r="L169" s="38"/>
      <c r="M169" s="179" t="s">
        <v>19</v>
      </c>
      <c r="N169" s="180" t="s">
        <v>42</v>
      </c>
      <c r="O169" s="63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3" t="s">
        <v>131</v>
      </c>
      <c r="AT169" s="183" t="s">
        <v>126</v>
      </c>
      <c r="AU169" s="183" t="s">
        <v>82</v>
      </c>
      <c r="AY169" s="16" t="s">
        <v>124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6" t="s">
        <v>79</v>
      </c>
      <c r="BK169" s="184">
        <f>ROUND(I169*H169,2)</f>
        <v>0</v>
      </c>
      <c r="BL169" s="16" t="s">
        <v>131</v>
      </c>
      <c r="BM169" s="183" t="s">
        <v>650</v>
      </c>
    </row>
    <row r="170" spans="1:65" s="2" customFormat="1">
      <c r="A170" s="33"/>
      <c r="B170" s="34"/>
      <c r="C170" s="35"/>
      <c r="D170" s="185" t="s">
        <v>133</v>
      </c>
      <c r="E170" s="35"/>
      <c r="F170" s="186" t="s">
        <v>651</v>
      </c>
      <c r="G170" s="35"/>
      <c r="H170" s="35"/>
      <c r="I170" s="187"/>
      <c r="J170" s="35"/>
      <c r="K170" s="35"/>
      <c r="L170" s="38"/>
      <c r="M170" s="212"/>
      <c r="N170" s="213"/>
      <c r="O170" s="214"/>
      <c r="P170" s="214"/>
      <c r="Q170" s="214"/>
      <c r="R170" s="214"/>
      <c r="S170" s="214"/>
      <c r="T170" s="215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133</v>
      </c>
      <c r="AU170" s="16" t="s">
        <v>82</v>
      </c>
    </row>
    <row r="171" spans="1:65" s="2" customFormat="1" ht="6.9" customHeight="1">
      <c r="A171" s="33"/>
      <c r="B171" s="46"/>
      <c r="C171" s="47"/>
      <c r="D171" s="47"/>
      <c r="E171" s="47"/>
      <c r="F171" s="47"/>
      <c r="G171" s="47"/>
      <c r="H171" s="47"/>
      <c r="I171" s="47"/>
      <c r="J171" s="47"/>
      <c r="K171" s="47"/>
      <c r="L171" s="38"/>
      <c r="M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</row>
  </sheetData>
  <sheetProtection algorithmName="SHA-512" hashValue="XtDk07p2R6ilulk9HWOqikkDbl3zFpsRAfgMHHomKf2ZDRDytxlxdlZupZYyhinknuOEOTxCs4Fmdxi8pyTsGg==" saltValue="msjJnoTPnMZ0fyRNRntDwl4c+iC7bXKARtbx8PNYfXcUdUzFdoDDpR9DYneIM1zYGfgzco10WbE//UqMhy5Mvg==" spinCount="100000" sheet="1" objects="1" scenarios="1" formatColumns="0" formatRows="0" autoFilter="0"/>
  <autoFilter ref="C82:K170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5"/>
  <sheetViews>
    <sheetView showGridLines="0" workbookViewId="0"/>
  </sheetViews>
  <sheetFormatPr defaultRowHeight="10.199999999999999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6" t="s">
        <v>93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" customHeight="1">
      <c r="B4" s="19"/>
      <c r="D4" s="102" t="s">
        <v>94</v>
      </c>
      <c r="L4" s="19"/>
      <c r="M4" s="103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4.4" customHeight="1">
      <c r="B7" s="19"/>
      <c r="E7" s="343" t="str">
        <f>'Rekapitulace stavby'!K6</f>
        <v>Společná zařízení Neratov</v>
      </c>
      <c r="F7" s="344"/>
      <c r="G7" s="344"/>
      <c r="H7" s="344"/>
      <c r="L7" s="19"/>
    </row>
    <row r="8" spans="1:46" s="2" customFormat="1" ht="12" customHeight="1">
      <c r="A8" s="33"/>
      <c r="B8" s="38"/>
      <c r="C8" s="33"/>
      <c r="D8" s="104" t="s">
        <v>95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5.6" customHeight="1">
      <c r="A9" s="33"/>
      <c r="B9" s="38"/>
      <c r="C9" s="33"/>
      <c r="D9" s="33"/>
      <c r="E9" s="345" t="s">
        <v>652</v>
      </c>
      <c r="F9" s="346"/>
      <c r="G9" s="346"/>
      <c r="H9" s="346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18. 2. 2021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7" t="str">
        <f>'Rekapitulace stavby'!E14</f>
        <v>Vyplň údaj</v>
      </c>
      <c r="F18" s="348"/>
      <c r="G18" s="348"/>
      <c r="H18" s="348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">
        <v>19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653</v>
      </c>
      <c r="F24" s="33"/>
      <c r="G24" s="33"/>
      <c r="H24" s="33"/>
      <c r="I24" s="104" t="s">
        <v>28</v>
      </c>
      <c r="J24" s="106" t="s">
        <v>19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08"/>
      <c r="B27" s="109"/>
      <c r="C27" s="108"/>
      <c r="D27" s="108"/>
      <c r="E27" s="349" t="s">
        <v>19</v>
      </c>
      <c r="F27" s="349"/>
      <c r="G27" s="349"/>
      <c r="H27" s="349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15" t="s">
        <v>41</v>
      </c>
      <c r="E33" s="104" t="s">
        <v>42</v>
      </c>
      <c r="F33" s="116">
        <f>ROUND((SUM(BE82:BE114)),  2)</f>
        <v>0</v>
      </c>
      <c r="G33" s="33"/>
      <c r="H33" s="33"/>
      <c r="I33" s="117">
        <v>0.21</v>
      </c>
      <c r="J33" s="116">
        <f>ROUND(((SUM(BE82:BE114))*I33),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4" t="s">
        <v>43</v>
      </c>
      <c r="F34" s="116">
        <f>ROUND((SUM(BF82:BF114)),  2)</f>
        <v>0</v>
      </c>
      <c r="G34" s="33"/>
      <c r="H34" s="33"/>
      <c r="I34" s="117">
        <v>0.15</v>
      </c>
      <c r="J34" s="116">
        <f>ROUND(((SUM(BF82:BF114))*I34),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4" t="s">
        <v>44</v>
      </c>
      <c r="F35" s="116">
        <f>ROUND((SUM(BG82:BG114)),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4" t="s">
        <v>45</v>
      </c>
      <c r="F36" s="116">
        <f>ROUND((SUM(BH82:BH114)),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4" t="s">
        <v>46</v>
      </c>
      <c r="F37" s="116">
        <f>ROUND((SUM(BI82:BI114)),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98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41" t="str">
        <f>E7</f>
        <v>Společná zařízení Neratov</v>
      </c>
      <c r="F48" s="342"/>
      <c r="G48" s="342"/>
      <c r="H48" s="342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95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6" customHeight="1">
      <c r="A50" s="33"/>
      <c r="B50" s="34"/>
      <c r="C50" s="35"/>
      <c r="D50" s="35"/>
      <c r="E50" s="329" t="str">
        <f>E9</f>
        <v>VON - Vedlejší a ostatní náklady</v>
      </c>
      <c r="F50" s="340"/>
      <c r="G50" s="340"/>
      <c r="H50" s="340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18. 2. 2021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Pardubice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>Požárová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99</v>
      </c>
      <c r="D57" s="130"/>
      <c r="E57" s="130"/>
      <c r="F57" s="130"/>
      <c r="G57" s="130"/>
      <c r="H57" s="130"/>
      <c r="I57" s="130"/>
      <c r="J57" s="131" t="s">
        <v>100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101</v>
      </c>
    </row>
    <row r="60" spans="1:47" s="9" customFormat="1" ht="24.9" customHeight="1">
      <c r="B60" s="133"/>
      <c r="C60" s="134"/>
      <c r="D60" s="135" t="s">
        <v>654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0" customFormat="1" ht="19.95" customHeight="1">
      <c r="B61" s="139"/>
      <c r="C61" s="140"/>
      <c r="D61" s="141" t="s">
        <v>655</v>
      </c>
      <c r="E61" s="142"/>
      <c r="F61" s="142"/>
      <c r="G61" s="142"/>
      <c r="H61" s="142"/>
      <c r="I61" s="142"/>
      <c r="J61" s="143">
        <f>J84</f>
        <v>0</v>
      </c>
      <c r="K61" s="140"/>
      <c r="L61" s="144"/>
    </row>
    <row r="62" spans="1:47" s="10" customFormat="1" ht="19.95" customHeight="1">
      <c r="B62" s="139"/>
      <c r="C62" s="140"/>
      <c r="D62" s="141" t="s">
        <v>656</v>
      </c>
      <c r="E62" s="142"/>
      <c r="F62" s="142"/>
      <c r="G62" s="142"/>
      <c r="H62" s="142"/>
      <c r="I62" s="142"/>
      <c r="J62" s="143">
        <f>J94</f>
        <v>0</v>
      </c>
      <c r="K62" s="140"/>
      <c r="L62" s="144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" customHeight="1">
      <c r="A69" s="33"/>
      <c r="B69" s="34"/>
      <c r="C69" s="22" t="s">
        <v>109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4.4" customHeight="1">
      <c r="A72" s="33"/>
      <c r="B72" s="34"/>
      <c r="C72" s="35"/>
      <c r="D72" s="35"/>
      <c r="E72" s="341" t="str">
        <f>E7</f>
        <v>Společná zařízení Neratov</v>
      </c>
      <c r="F72" s="342"/>
      <c r="G72" s="342"/>
      <c r="H72" s="342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95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5.6" customHeight="1">
      <c r="A74" s="33"/>
      <c r="B74" s="34"/>
      <c r="C74" s="35"/>
      <c r="D74" s="35"/>
      <c r="E74" s="329" t="str">
        <f>E9</f>
        <v>VON - Vedlejší a ostatní náklady</v>
      </c>
      <c r="F74" s="340"/>
      <c r="G74" s="340"/>
      <c r="H74" s="340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18. 2. 2021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6.4" customHeight="1">
      <c r="A78" s="33"/>
      <c r="B78" s="34"/>
      <c r="C78" s="28" t="s">
        <v>25</v>
      </c>
      <c r="D78" s="35"/>
      <c r="E78" s="35"/>
      <c r="F78" s="26" t="str">
        <f>E15</f>
        <v>ČR-SPÚ, Pobočka Pardubice</v>
      </c>
      <c r="G78" s="35"/>
      <c r="H78" s="35"/>
      <c r="I78" s="28" t="s">
        <v>31</v>
      </c>
      <c r="J78" s="31" t="str">
        <f>E21</f>
        <v>Agroprojekce Litomyšl, 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6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>Požárová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45"/>
      <c r="B81" s="146"/>
      <c r="C81" s="147" t="s">
        <v>110</v>
      </c>
      <c r="D81" s="148" t="s">
        <v>56</v>
      </c>
      <c r="E81" s="148" t="s">
        <v>52</v>
      </c>
      <c r="F81" s="148" t="s">
        <v>53</v>
      </c>
      <c r="G81" s="148" t="s">
        <v>111</v>
      </c>
      <c r="H81" s="148" t="s">
        <v>112</v>
      </c>
      <c r="I81" s="148" t="s">
        <v>113</v>
      </c>
      <c r="J81" s="148" t="s">
        <v>100</v>
      </c>
      <c r="K81" s="149" t="s">
        <v>114</v>
      </c>
      <c r="L81" s="150"/>
      <c r="M81" s="67" t="s">
        <v>19</v>
      </c>
      <c r="N81" s="68" t="s">
        <v>41</v>
      </c>
      <c r="O81" s="68" t="s">
        <v>115</v>
      </c>
      <c r="P81" s="68" t="s">
        <v>116</v>
      </c>
      <c r="Q81" s="68" t="s">
        <v>117</v>
      </c>
      <c r="R81" s="68" t="s">
        <v>118</v>
      </c>
      <c r="S81" s="68" t="s">
        <v>119</v>
      </c>
      <c r="T81" s="69" t="s">
        <v>120</v>
      </c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</row>
    <row r="82" spans="1:65" s="2" customFormat="1" ht="22.8" customHeight="1">
      <c r="A82" s="33"/>
      <c r="B82" s="34"/>
      <c r="C82" s="74" t="s">
        <v>121</v>
      </c>
      <c r="D82" s="35"/>
      <c r="E82" s="35"/>
      <c r="F82" s="35"/>
      <c r="G82" s="35"/>
      <c r="H82" s="35"/>
      <c r="I82" s="35"/>
      <c r="J82" s="151">
        <f>BK82</f>
        <v>0</v>
      </c>
      <c r="K82" s="35"/>
      <c r="L82" s="38"/>
      <c r="M82" s="70"/>
      <c r="N82" s="152"/>
      <c r="O82" s="71"/>
      <c r="P82" s="153">
        <f>P83</f>
        <v>0</v>
      </c>
      <c r="Q82" s="71"/>
      <c r="R82" s="153">
        <f>R83</f>
        <v>0</v>
      </c>
      <c r="S82" s="71"/>
      <c r="T82" s="154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101</v>
      </c>
      <c r="BK82" s="155">
        <f>BK83</f>
        <v>0</v>
      </c>
    </row>
    <row r="83" spans="1:65" s="12" customFormat="1" ht="25.95" customHeight="1">
      <c r="B83" s="156"/>
      <c r="C83" s="157"/>
      <c r="D83" s="158" t="s">
        <v>70</v>
      </c>
      <c r="E83" s="159" t="s">
        <v>657</v>
      </c>
      <c r="F83" s="159" t="s">
        <v>658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P84+P94</f>
        <v>0</v>
      </c>
      <c r="Q83" s="164"/>
      <c r="R83" s="165">
        <f>R84+R94</f>
        <v>0</v>
      </c>
      <c r="S83" s="164"/>
      <c r="T83" s="166">
        <f>T84+T94</f>
        <v>0</v>
      </c>
      <c r="AR83" s="167" t="s">
        <v>167</v>
      </c>
      <c r="AT83" s="168" t="s">
        <v>70</v>
      </c>
      <c r="AU83" s="168" t="s">
        <v>71</v>
      </c>
      <c r="AY83" s="167" t="s">
        <v>124</v>
      </c>
      <c r="BK83" s="169">
        <f>BK84+BK94</f>
        <v>0</v>
      </c>
    </row>
    <row r="84" spans="1:65" s="12" customFormat="1" ht="22.8" customHeight="1">
      <c r="B84" s="156"/>
      <c r="C84" s="157"/>
      <c r="D84" s="158" t="s">
        <v>70</v>
      </c>
      <c r="E84" s="170" t="s">
        <v>659</v>
      </c>
      <c r="F84" s="170" t="s">
        <v>660</v>
      </c>
      <c r="G84" s="157"/>
      <c r="H84" s="157"/>
      <c r="I84" s="160"/>
      <c r="J84" s="171">
        <f>BK84</f>
        <v>0</v>
      </c>
      <c r="K84" s="157"/>
      <c r="L84" s="162"/>
      <c r="M84" s="163"/>
      <c r="N84" s="164"/>
      <c r="O84" s="164"/>
      <c r="P84" s="165">
        <f>SUM(P85:P93)</f>
        <v>0</v>
      </c>
      <c r="Q84" s="164"/>
      <c r="R84" s="165">
        <f>SUM(R85:R93)</f>
        <v>0</v>
      </c>
      <c r="S84" s="164"/>
      <c r="T84" s="166">
        <f>SUM(T85:T93)</f>
        <v>0</v>
      </c>
      <c r="AR84" s="167" t="s">
        <v>167</v>
      </c>
      <c r="AT84" s="168" t="s">
        <v>70</v>
      </c>
      <c r="AU84" s="168" t="s">
        <v>79</v>
      </c>
      <c r="AY84" s="167" t="s">
        <v>124</v>
      </c>
      <c r="BK84" s="169">
        <f>SUM(BK85:BK93)</f>
        <v>0</v>
      </c>
    </row>
    <row r="85" spans="1:65" s="2" customFormat="1" ht="13.8" customHeight="1">
      <c r="A85" s="33"/>
      <c r="B85" s="34"/>
      <c r="C85" s="172" t="s">
        <v>79</v>
      </c>
      <c r="D85" s="172" t="s">
        <v>126</v>
      </c>
      <c r="E85" s="173" t="s">
        <v>661</v>
      </c>
      <c r="F85" s="174" t="s">
        <v>662</v>
      </c>
      <c r="G85" s="175" t="s">
        <v>453</v>
      </c>
      <c r="H85" s="176">
        <v>1</v>
      </c>
      <c r="I85" s="177"/>
      <c r="J85" s="178">
        <f>ROUND(I85*H85,2)</f>
        <v>0</v>
      </c>
      <c r="K85" s="174" t="s">
        <v>19</v>
      </c>
      <c r="L85" s="38"/>
      <c r="M85" s="179" t="s">
        <v>19</v>
      </c>
      <c r="N85" s="180" t="s">
        <v>42</v>
      </c>
      <c r="O85" s="63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3" t="s">
        <v>663</v>
      </c>
      <c r="AT85" s="183" t="s">
        <v>126</v>
      </c>
      <c r="AU85" s="183" t="s">
        <v>82</v>
      </c>
      <c r="AY85" s="16" t="s">
        <v>124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6" t="s">
        <v>79</v>
      </c>
      <c r="BK85" s="184">
        <f>ROUND(I85*H85,2)</f>
        <v>0</v>
      </c>
      <c r="BL85" s="16" t="s">
        <v>663</v>
      </c>
      <c r="BM85" s="183" t="s">
        <v>664</v>
      </c>
    </row>
    <row r="86" spans="1:65" s="2" customFormat="1">
      <c r="A86" s="33"/>
      <c r="B86" s="34"/>
      <c r="C86" s="35"/>
      <c r="D86" s="185" t="s">
        <v>133</v>
      </c>
      <c r="E86" s="35"/>
      <c r="F86" s="186" t="s">
        <v>662</v>
      </c>
      <c r="G86" s="35"/>
      <c r="H86" s="35"/>
      <c r="I86" s="187"/>
      <c r="J86" s="35"/>
      <c r="K86" s="35"/>
      <c r="L86" s="38"/>
      <c r="M86" s="188"/>
      <c r="N86" s="189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133</v>
      </c>
      <c r="AU86" s="16" t="s">
        <v>82</v>
      </c>
    </row>
    <row r="87" spans="1:65" s="2" customFormat="1" ht="48">
      <c r="A87" s="33"/>
      <c r="B87" s="34"/>
      <c r="C87" s="35"/>
      <c r="D87" s="185" t="s">
        <v>149</v>
      </c>
      <c r="E87" s="35"/>
      <c r="F87" s="201" t="s">
        <v>665</v>
      </c>
      <c r="G87" s="35"/>
      <c r="H87" s="35"/>
      <c r="I87" s="187"/>
      <c r="J87" s="35"/>
      <c r="K87" s="35"/>
      <c r="L87" s="38"/>
      <c r="M87" s="188"/>
      <c r="N87" s="189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149</v>
      </c>
      <c r="AU87" s="16" t="s">
        <v>82</v>
      </c>
    </row>
    <row r="88" spans="1:65" s="2" customFormat="1" ht="13.8" customHeight="1">
      <c r="A88" s="33"/>
      <c r="B88" s="34"/>
      <c r="C88" s="172" t="s">
        <v>82</v>
      </c>
      <c r="D88" s="172" t="s">
        <v>126</v>
      </c>
      <c r="E88" s="173" t="s">
        <v>666</v>
      </c>
      <c r="F88" s="174" t="s">
        <v>667</v>
      </c>
      <c r="G88" s="175" t="s">
        <v>453</v>
      </c>
      <c r="H88" s="176">
        <v>1</v>
      </c>
      <c r="I88" s="177"/>
      <c r="J88" s="178">
        <f>ROUND(I88*H88,2)</f>
        <v>0</v>
      </c>
      <c r="K88" s="174" t="s">
        <v>19</v>
      </c>
      <c r="L88" s="38"/>
      <c r="M88" s="179" t="s">
        <v>19</v>
      </c>
      <c r="N88" s="180" t="s">
        <v>42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663</v>
      </c>
      <c r="AT88" s="183" t="s">
        <v>126</v>
      </c>
      <c r="AU88" s="183" t="s">
        <v>82</v>
      </c>
      <c r="AY88" s="16" t="s">
        <v>124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663</v>
      </c>
      <c r="BM88" s="183" t="s">
        <v>668</v>
      </c>
    </row>
    <row r="89" spans="1:65" s="2" customFormat="1">
      <c r="A89" s="33"/>
      <c r="B89" s="34"/>
      <c r="C89" s="35"/>
      <c r="D89" s="185" t="s">
        <v>133</v>
      </c>
      <c r="E89" s="35"/>
      <c r="F89" s="186" t="s">
        <v>667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133</v>
      </c>
      <c r="AU89" s="16" t="s">
        <v>82</v>
      </c>
    </row>
    <row r="90" spans="1:65" s="2" customFormat="1" ht="57.6">
      <c r="A90" s="33"/>
      <c r="B90" s="34"/>
      <c r="C90" s="35"/>
      <c r="D90" s="185" t="s">
        <v>149</v>
      </c>
      <c r="E90" s="35"/>
      <c r="F90" s="201" t="s">
        <v>669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149</v>
      </c>
      <c r="AU90" s="16" t="s">
        <v>82</v>
      </c>
    </row>
    <row r="91" spans="1:65" s="2" customFormat="1" ht="13.8" customHeight="1">
      <c r="A91" s="33"/>
      <c r="B91" s="34"/>
      <c r="C91" s="172" t="s">
        <v>144</v>
      </c>
      <c r="D91" s="172" t="s">
        <v>126</v>
      </c>
      <c r="E91" s="173" t="s">
        <v>670</v>
      </c>
      <c r="F91" s="174" t="s">
        <v>671</v>
      </c>
      <c r="G91" s="175" t="s">
        <v>453</v>
      </c>
      <c r="H91" s="176">
        <v>1</v>
      </c>
      <c r="I91" s="177"/>
      <c r="J91" s="178">
        <f>ROUND(I91*H91,2)</f>
        <v>0</v>
      </c>
      <c r="K91" s="174" t="s">
        <v>19</v>
      </c>
      <c r="L91" s="38"/>
      <c r="M91" s="179" t="s">
        <v>19</v>
      </c>
      <c r="N91" s="180" t="s">
        <v>42</v>
      </c>
      <c r="O91" s="63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3" t="s">
        <v>663</v>
      </c>
      <c r="AT91" s="183" t="s">
        <v>126</v>
      </c>
      <c r="AU91" s="183" t="s">
        <v>82</v>
      </c>
      <c r="AY91" s="16" t="s">
        <v>124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6" t="s">
        <v>79</v>
      </c>
      <c r="BK91" s="184">
        <f>ROUND(I91*H91,2)</f>
        <v>0</v>
      </c>
      <c r="BL91" s="16" t="s">
        <v>663</v>
      </c>
      <c r="BM91" s="183" t="s">
        <v>672</v>
      </c>
    </row>
    <row r="92" spans="1:65" s="2" customFormat="1">
      <c r="A92" s="33"/>
      <c r="B92" s="34"/>
      <c r="C92" s="35"/>
      <c r="D92" s="185" t="s">
        <v>133</v>
      </c>
      <c r="E92" s="35"/>
      <c r="F92" s="186" t="s">
        <v>671</v>
      </c>
      <c r="G92" s="35"/>
      <c r="H92" s="35"/>
      <c r="I92" s="187"/>
      <c r="J92" s="35"/>
      <c r="K92" s="35"/>
      <c r="L92" s="38"/>
      <c r="M92" s="188"/>
      <c r="N92" s="189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133</v>
      </c>
      <c r="AU92" s="16" t="s">
        <v>82</v>
      </c>
    </row>
    <row r="93" spans="1:65" s="2" customFormat="1" ht="28.8">
      <c r="A93" s="33"/>
      <c r="B93" s="34"/>
      <c r="C93" s="35"/>
      <c r="D93" s="185" t="s">
        <v>149</v>
      </c>
      <c r="E93" s="35"/>
      <c r="F93" s="201" t="s">
        <v>673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149</v>
      </c>
      <c r="AU93" s="16" t="s">
        <v>82</v>
      </c>
    </row>
    <row r="94" spans="1:65" s="12" customFormat="1" ht="22.8" customHeight="1">
      <c r="B94" s="156"/>
      <c r="C94" s="157"/>
      <c r="D94" s="158" t="s">
        <v>70</v>
      </c>
      <c r="E94" s="170" t="s">
        <v>674</v>
      </c>
      <c r="F94" s="170" t="s">
        <v>675</v>
      </c>
      <c r="G94" s="157"/>
      <c r="H94" s="157"/>
      <c r="I94" s="160"/>
      <c r="J94" s="171">
        <f>BK94</f>
        <v>0</v>
      </c>
      <c r="K94" s="157"/>
      <c r="L94" s="162"/>
      <c r="M94" s="163"/>
      <c r="N94" s="164"/>
      <c r="O94" s="164"/>
      <c r="P94" s="165">
        <f>SUM(P95:P114)</f>
        <v>0</v>
      </c>
      <c r="Q94" s="164"/>
      <c r="R94" s="165">
        <f>SUM(R95:R114)</f>
        <v>0</v>
      </c>
      <c r="S94" s="164"/>
      <c r="T94" s="166">
        <f>SUM(T95:T114)</f>
        <v>0</v>
      </c>
      <c r="AR94" s="167" t="s">
        <v>131</v>
      </c>
      <c r="AT94" s="168" t="s">
        <v>70</v>
      </c>
      <c r="AU94" s="168" t="s">
        <v>79</v>
      </c>
      <c r="AY94" s="167" t="s">
        <v>124</v>
      </c>
      <c r="BK94" s="169">
        <f>SUM(BK95:BK114)</f>
        <v>0</v>
      </c>
    </row>
    <row r="95" spans="1:65" s="2" customFormat="1" ht="13.8" customHeight="1">
      <c r="A95" s="33"/>
      <c r="B95" s="34"/>
      <c r="C95" s="172" t="s">
        <v>131</v>
      </c>
      <c r="D95" s="172" t="s">
        <v>126</v>
      </c>
      <c r="E95" s="173" t="s">
        <v>676</v>
      </c>
      <c r="F95" s="174" t="s">
        <v>677</v>
      </c>
      <c r="G95" s="175" t="s">
        <v>453</v>
      </c>
      <c r="H95" s="176">
        <v>1</v>
      </c>
      <c r="I95" s="177"/>
      <c r="J95" s="178">
        <f>ROUND(I95*H95,2)</f>
        <v>0</v>
      </c>
      <c r="K95" s="174" t="s">
        <v>19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663</v>
      </c>
      <c r="AT95" s="183" t="s">
        <v>126</v>
      </c>
      <c r="AU95" s="183" t="s">
        <v>82</v>
      </c>
      <c r="AY95" s="16" t="s">
        <v>124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663</v>
      </c>
      <c r="BM95" s="183" t="s">
        <v>678</v>
      </c>
    </row>
    <row r="96" spans="1:65" s="2" customFormat="1">
      <c r="A96" s="33"/>
      <c r="B96" s="34"/>
      <c r="C96" s="35"/>
      <c r="D96" s="185" t="s">
        <v>133</v>
      </c>
      <c r="E96" s="35"/>
      <c r="F96" s="186" t="s">
        <v>677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133</v>
      </c>
      <c r="AU96" s="16" t="s">
        <v>82</v>
      </c>
    </row>
    <row r="97" spans="1:65" s="2" customFormat="1" ht="19.2">
      <c r="A97" s="33"/>
      <c r="B97" s="34"/>
      <c r="C97" s="35"/>
      <c r="D97" s="185" t="s">
        <v>149</v>
      </c>
      <c r="E97" s="35"/>
      <c r="F97" s="201" t="s">
        <v>679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149</v>
      </c>
      <c r="AU97" s="16" t="s">
        <v>82</v>
      </c>
    </row>
    <row r="98" spans="1:65" s="2" customFormat="1" ht="13.8" customHeight="1">
      <c r="A98" s="33"/>
      <c r="B98" s="34"/>
      <c r="C98" s="172" t="s">
        <v>167</v>
      </c>
      <c r="D98" s="172" t="s">
        <v>126</v>
      </c>
      <c r="E98" s="173" t="s">
        <v>680</v>
      </c>
      <c r="F98" s="174" t="s">
        <v>681</v>
      </c>
      <c r="G98" s="175" t="s">
        <v>453</v>
      </c>
      <c r="H98" s="176">
        <v>1</v>
      </c>
      <c r="I98" s="177"/>
      <c r="J98" s="178">
        <f>ROUND(I98*H98,2)</f>
        <v>0</v>
      </c>
      <c r="K98" s="174" t="s">
        <v>19</v>
      </c>
      <c r="L98" s="38"/>
      <c r="M98" s="179" t="s">
        <v>19</v>
      </c>
      <c r="N98" s="180" t="s">
        <v>42</v>
      </c>
      <c r="O98" s="63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663</v>
      </c>
      <c r="AT98" s="183" t="s">
        <v>126</v>
      </c>
      <c r="AU98" s="183" t="s">
        <v>82</v>
      </c>
      <c r="AY98" s="16" t="s">
        <v>124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79</v>
      </c>
      <c r="BK98" s="184">
        <f>ROUND(I98*H98,2)</f>
        <v>0</v>
      </c>
      <c r="BL98" s="16" t="s">
        <v>663</v>
      </c>
      <c r="BM98" s="183" t="s">
        <v>682</v>
      </c>
    </row>
    <row r="99" spans="1:65" s="2" customFormat="1">
      <c r="A99" s="33"/>
      <c r="B99" s="34"/>
      <c r="C99" s="35"/>
      <c r="D99" s="185" t="s">
        <v>133</v>
      </c>
      <c r="E99" s="35"/>
      <c r="F99" s="186" t="s">
        <v>683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133</v>
      </c>
      <c r="AU99" s="16" t="s">
        <v>82</v>
      </c>
    </row>
    <row r="100" spans="1:65" s="2" customFormat="1" ht="48">
      <c r="A100" s="33"/>
      <c r="B100" s="34"/>
      <c r="C100" s="35"/>
      <c r="D100" s="185" t="s">
        <v>149</v>
      </c>
      <c r="E100" s="35"/>
      <c r="F100" s="201" t="s">
        <v>684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149</v>
      </c>
      <c r="AU100" s="16" t="s">
        <v>82</v>
      </c>
    </row>
    <row r="101" spans="1:65" s="2" customFormat="1" ht="13.8" customHeight="1">
      <c r="A101" s="33"/>
      <c r="B101" s="34"/>
      <c r="C101" s="172" t="s">
        <v>174</v>
      </c>
      <c r="D101" s="172" t="s">
        <v>126</v>
      </c>
      <c r="E101" s="173" t="s">
        <v>685</v>
      </c>
      <c r="F101" s="174" t="s">
        <v>686</v>
      </c>
      <c r="G101" s="175" t="s">
        <v>453</v>
      </c>
      <c r="H101" s="176">
        <v>1</v>
      </c>
      <c r="I101" s="177"/>
      <c r="J101" s="178">
        <f>ROUND(I101*H101,2)</f>
        <v>0</v>
      </c>
      <c r="K101" s="174" t="s">
        <v>19</v>
      </c>
      <c r="L101" s="38"/>
      <c r="M101" s="179" t="s">
        <v>19</v>
      </c>
      <c r="N101" s="180" t="s">
        <v>42</v>
      </c>
      <c r="O101" s="63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3" t="s">
        <v>663</v>
      </c>
      <c r="AT101" s="183" t="s">
        <v>126</v>
      </c>
      <c r="AU101" s="183" t="s">
        <v>82</v>
      </c>
      <c r="AY101" s="16" t="s">
        <v>124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79</v>
      </c>
      <c r="BK101" s="184">
        <f>ROUND(I101*H101,2)</f>
        <v>0</v>
      </c>
      <c r="BL101" s="16" t="s">
        <v>663</v>
      </c>
      <c r="BM101" s="183" t="s">
        <v>687</v>
      </c>
    </row>
    <row r="102" spans="1:65" s="2" customFormat="1">
      <c r="A102" s="33"/>
      <c r="B102" s="34"/>
      <c r="C102" s="35"/>
      <c r="D102" s="185" t="s">
        <v>133</v>
      </c>
      <c r="E102" s="35"/>
      <c r="F102" s="186" t="s">
        <v>686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133</v>
      </c>
      <c r="AU102" s="16" t="s">
        <v>82</v>
      </c>
    </row>
    <row r="103" spans="1:65" s="2" customFormat="1" ht="48">
      <c r="A103" s="33"/>
      <c r="B103" s="34"/>
      <c r="C103" s="35"/>
      <c r="D103" s="185" t="s">
        <v>149</v>
      </c>
      <c r="E103" s="35"/>
      <c r="F103" s="201" t="s">
        <v>688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149</v>
      </c>
      <c r="AU103" s="16" t="s">
        <v>82</v>
      </c>
    </row>
    <row r="104" spans="1:65" s="2" customFormat="1" ht="14.4" customHeight="1">
      <c r="A104" s="33"/>
      <c r="B104" s="34"/>
      <c r="C104" s="172" t="s">
        <v>180</v>
      </c>
      <c r="D104" s="172" t="s">
        <v>126</v>
      </c>
      <c r="E104" s="173" t="s">
        <v>689</v>
      </c>
      <c r="F104" s="174" t="s">
        <v>690</v>
      </c>
      <c r="G104" s="175" t="s">
        <v>453</v>
      </c>
      <c r="H104" s="176">
        <v>1</v>
      </c>
      <c r="I104" s="177"/>
      <c r="J104" s="178">
        <f>ROUND(I104*H104,2)</f>
        <v>0</v>
      </c>
      <c r="K104" s="174" t="s">
        <v>19</v>
      </c>
      <c r="L104" s="38"/>
      <c r="M104" s="179" t="s">
        <v>19</v>
      </c>
      <c r="N104" s="180" t="s">
        <v>42</v>
      </c>
      <c r="O104" s="63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663</v>
      </c>
      <c r="AT104" s="183" t="s">
        <v>126</v>
      </c>
      <c r="AU104" s="183" t="s">
        <v>82</v>
      </c>
      <c r="AY104" s="16" t="s">
        <v>124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79</v>
      </c>
      <c r="BK104" s="184">
        <f>ROUND(I104*H104,2)</f>
        <v>0</v>
      </c>
      <c r="BL104" s="16" t="s">
        <v>663</v>
      </c>
      <c r="BM104" s="183" t="s">
        <v>691</v>
      </c>
    </row>
    <row r="105" spans="1:65" s="2" customFormat="1">
      <c r="A105" s="33"/>
      <c r="B105" s="34"/>
      <c r="C105" s="35"/>
      <c r="D105" s="185" t="s">
        <v>133</v>
      </c>
      <c r="E105" s="35"/>
      <c r="F105" s="186" t="s">
        <v>692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133</v>
      </c>
      <c r="AU105" s="16" t="s">
        <v>82</v>
      </c>
    </row>
    <row r="106" spans="1:65" s="2" customFormat="1" ht="14.4" customHeight="1">
      <c r="A106" s="33"/>
      <c r="B106" s="34"/>
      <c r="C106" s="172" t="s">
        <v>186</v>
      </c>
      <c r="D106" s="172" t="s">
        <v>126</v>
      </c>
      <c r="E106" s="173" t="s">
        <v>693</v>
      </c>
      <c r="F106" s="174" t="s">
        <v>694</v>
      </c>
      <c r="G106" s="175" t="s">
        <v>453</v>
      </c>
      <c r="H106" s="176">
        <v>1</v>
      </c>
      <c r="I106" s="177"/>
      <c r="J106" s="178">
        <f>ROUND(I106*H106,2)</f>
        <v>0</v>
      </c>
      <c r="K106" s="174" t="s">
        <v>19</v>
      </c>
      <c r="L106" s="38"/>
      <c r="M106" s="179" t="s">
        <v>19</v>
      </c>
      <c r="N106" s="180" t="s">
        <v>42</v>
      </c>
      <c r="O106" s="63"/>
      <c r="P106" s="181">
        <f>O106*H106</f>
        <v>0</v>
      </c>
      <c r="Q106" s="181">
        <v>0</v>
      </c>
      <c r="R106" s="181">
        <f>Q106*H106</f>
        <v>0</v>
      </c>
      <c r="S106" s="181">
        <v>0</v>
      </c>
      <c r="T106" s="182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3" t="s">
        <v>663</v>
      </c>
      <c r="AT106" s="183" t="s">
        <v>126</v>
      </c>
      <c r="AU106" s="183" t="s">
        <v>82</v>
      </c>
      <c r="AY106" s="16" t="s">
        <v>124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6" t="s">
        <v>79</v>
      </c>
      <c r="BK106" s="184">
        <f>ROUND(I106*H106,2)</f>
        <v>0</v>
      </c>
      <c r="BL106" s="16" t="s">
        <v>663</v>
      </c>
      <c r="BM106" s="183" t="s">
        <v>695</v>
      </c>
    </row>
    <row r="107" spans="1:65" s="2" customFormat="1">
      <c r="A107" s="33"/>
      <c r="B107" s="34"/>
      <c r="C107" s="35"/>
      <c r="D107" s="185" t="s">
        <v>133</v>
      </c>
      <c r="E107" s="35"/>
      <c r="F107" s="186" t="s">
        <v>696</v>
      </c>
      <c r="G107" s="35"/>
      <c r="H107" s="35"/>
      <c r="I107" s="187"/>
      <c r="J107" s="35"/>
      <c r="K107" s="35"/>
      <c r="L107" s="38"/>
      <c r="M107" s="188"/>
      <c r="N107" s="189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133</v>
      </c>
      <c r="AU107" s="16" t="s">
        <v>82</v>
      </c>
    </row>
    <row r="108" spans="1:65" s="2" customFormat="1" ht="96">
      <c r="A108" s="33"/>
      <c r="B108" s="34"/>
      <c r="C108" s="35"/>
      <c r="D108" s="185" t="s">
        <v>149</v>
      </c>
      <c r="E108" s="35"/>
      <c r="F108" s="201" t="s">
        <v>697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149</v>
      </c>
      <c r="AU108" s="16" t="s">
        <v>82</v>
      </c>
    </row>
    <row r="109" spans="1:65" s="2" customFormat="1" ht="13.8" customHeight="1">
      <c r="A109" s="33"/>
      <c r="B109" s="34"/>
      <c r="C109" s="172" t="s">
        <v>192</v>
      </c>
      <c r="D109" s="172" t="s">
        <v>126</v>
      </c>
      <c r="E109" s="173" t="s">
        <v>698</v>
      </c>
      <c r="F109" s="174" t="s">
        <v>699</v>
      </c>
      <c r="G109" s="175" t="s">
        <v>574</v>
      </c>
      <c r="H109" s="176">
        <v>2</v>
      </c>
      <c r="I109" s="177"/>
      <c r="J109" s="178">
        <f>ROUND(I109*H109,2)</f>
        <v>0</v>
      </c>
      <c r="K109" s="174" t="s">
        <v>19</v>
      </c>
      <c r="L109" s="38"/>
      <c r="M109" s="179" t="s">
        <v>19</v>
      </c>
      <c r="N109" s="180" t="s">
        <v>42</v>
      </c>
      <c r="O109" s="63"/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3" t="s">
        <v>663</v>
      </c>
      <c r="AT109" s="183" t="s">
        <v>126</v>
      </c>
      <c r="AU109" s="183" t="s">
        <v>82</v>
      </c>
      <c r="AY109" s="16" t="s">
        <v>124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6" t="s">
        <v>79</v>
      </c>
      <c r="BK109" s="184">
        <f>ROUND(I109*H109,2)</f>
        <v>0</v>
      </c>
      <c r="BL109" s="16" t="s">
        <v>663</v>
      </c>
      <c r="BM109" s="183" t="s">
        <v>700</v>
      </c>
    </row>
    <row r="110" spans="1:65" s="2" customFormat="1">
      <c r="A110" s="33"/>
      <c r="B110" s="34"/>
      <c r="C110" s="35"/>
      <c r="D110" s="185" t="s">
        <v>133</v>
      </c>
      <c r="E110" s="35"/>
      <c r="F110" s="186" t="s">
        <v>699</v>
      </c>
      <c r="G110" s="35"/>
      <c r="H110" s="35"/>
      <c r="I110" s="187"/>
      <c r="J110" s="35"/>
      <c r="K110" s="35"/>
      <c r="L110" s="38"/>
      <c r="M110" s="188"/>
      <c r="N110" s="189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133</v>
      </c>
      <c r="AU110" s="16" t="s">
        <v>82</v>
      </c>
    </row>
    <row r="111" spans="1:65" s="2" customFormat="1" ht="48">
      <c r="A111" s="33"/>
      <c r="B111" s="34"/>
      <c r="C111" s="35"/>
      <c r="D111" s="185" t="s">
        <v>149</v>
      </c>
      <c r="E111" s="35"/>
      <c r="F111" s="201" t="s">
        <v>701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149</v>
      </c>
      <c r="AU111" s="16" t="s">
        <v>82</v>
      </c>
    </row>
    <row r="112" spans="1:65" s="2" customFormat="1" ht="13.8" customHeight="1">
      <c r="A112" s="33"/>
      <c r="B112" s="34"/>
      <c r="C112" s="172" t="s">
        <v>199</v>
      </c>
      <c r="D112" s="172" t="s">
        <v>126</v>
      </c>
      <c r="E112" s="173" t="s">
        <v>702</v>
      </c>
      <c r="F112" s="174" t="s">
        <v>703</v>
      </c>
      <c r="G112" s="175" t="s">
        <v>453</v>
      </c>
      <c r="H112" s="176">
        <v>1</v>
      </c>
      <c r="I112" s="177"/>
      <c r="J112" s="178">
        <f>ROUND(I112*H112,2)</f>
        <v>0</v>
      </c>
      <c r="K112" s="174" t="s">
        <v>19</v>
      </c>
      <c r="L112" s="38"/>
      <c r="M112" s="179" t="s">
        <v>19</v>
      </c>
      <c r="N112" s="180" t="s">
        <v>42</v>
      </c>
      <c r="O112" s="63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3" t="s">
        <v>663</v>
      </c>
      <c r="AT112" s="183" t="s">
        <v>126</v>
      </c>
      <c r="AU112" s="183" t="s">
        <v>82</v>
      </c>
      <c r="AY112" s="16" t="s">
        <v>124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79</v>
      </c>
      <c r="BK112" s="184">
        <f>ROUND(I112*H112,2)</f>
        <v>0</v>
      </c>
      <c r="BL112" s="16" t="s">
        <v>663</v>
      </c>
      <c r="BM112" s="183" t="s">
        <v>704</v>
      </c>
    </row>
    <row r="113" spans="1:47" s="2" customFormat="1">
      <c r="A113" s="33"/>
      <c r="B113" s="34"/>
      <c r="C113" s="35"/>
      <c r="D113" s="185" t="s">
        <v>133</v>
      </c>
      <c r="E113" s="35"/>
      <c r="F113" s="186" t="s">
        <v>703</v>
      </c>
      <c r="G113" s="35"/>
      <c r="H113" s="35"/>
      <c r="I113" s="187"/>
      <c r="J113" s="35"/>
      <c r="K113" s="35"/>
      <c r="L113" s="38"/>
      <c r="M113" s="188"/>
      <c r="N113" s="189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133</v>
      </c>
      <c r="AU113" s="16" t="s">
        <v>82</v>
      </c>
    </row>
    <row r="114" spans="1:47" s="2" customFormat="1" ht="28.8">
      <c r="A114" s="33"/>
      <c r="B114" s="34"/>
      <c r="C114" s="35"/>
      <c r="D114" s="185" t="s">
        <v>149</v>
      </c>
      <c r="E114" s="35"/>
      <c r="F114" s="201" t="s">
        <v>705</v>
      </c>
      <c r="G114" s="35"/>
      <c r="H114" s="35"/>
      <c r="I114" s="187"/>
      <c r="J114" s="35"/>
      <c r="K114" s="35"/>
      <c r="L114" s="38"/>
      <c r="M114" s="212"/>
      <c r="N114" s="213"/>
      <c r="O114" s="214"/>
      <c r="P114" s="214"/>
      <c r="Q114" s="214"/>
      <c r="R114" s="214"/>
      <c r="S114" s="214"/>
      <c r="T114" s="215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149</v>
      </c>
      <c r="AU114" s="16" t="s">
        <v>82</v>
      </c>
    </row>
    <row r="115" spans="1:47" s="2" customFormat="1" ht="6.9" customHeight="1">
      <c r="A115" s="33"/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38"/>
      <c r="M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</sheetData>
  <sheetProtection algorithmName="SHA-512" hashValue="OkkOgcXD0BXuIfsoR9EqtkfrLozPFhTxGNYxFcR9cVir67QxE5rZWjPz9tbXw1MFf7EpLcRuH/an8uFgYEpkDA==" saltValue="BXaxkPqzc+03H8mei91cGE+ty10dCQpdgztYOwagsE3+GL8DDNHg68LWcrsNdtVVJBrif2D1Ll/+tSvHaEyQAg==" spinCount="100000" sheet="1" objects="1" scenarios="1" formatColumns="0" formatRows="0" autoFilter="0"/>
  <autoFilter ref="C81:K114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19" customWidth="1"/>
    <col min="2" max="2" width="1.7109375" style="219" customWidth="1"/>
    <col min="3" max="4" width="5" style="219" customWidth="1"/>
    <col min="5" max="5" width="11.7109375" style="219" customWidth="1"/>
    <col min="6" max="6" width="9.140625" style="219" customWidth="1"/>
    <col min="7" max="7" width="5" style="219" customWidth="1"/>
    <col min="8" max="8" width="77.85546875" style="219" customWidth="1"/>
    <col min="9" max="10" width="20" style="219" customWidth="1"/>
    <col min="11" max="11" width="1.7109375" style="219" customWidth="1"/>
  </cols>
  <sheetData>
    <row r="1" spans="2:11" s="1" customFormat="1" ht="37.5" customHeight="1"/>
    <row r="2" spans="2:11" s="1" customFormat="1" ht="7.5" customHeight="1">
      <c r="B2" s="220"/>
      <c r="C2" s="221"/>
      <c r="D2" s="221"/>
      <c r="E2" s="221"/>
      <c r="F2" s="221"/>
      <c r="G2" s="221"/>
      <c r="H2" s="221"/>
      <c r="I2" s="221"/>
      <c r="J2" s="221"/>
      <c r="K2" s="222"/>
    </row>
    <row r="3" spans="2:11" s="14" customFormat="1" ht="45" customHeight="1">
      <c r="B3" s="223"/>
      <c r="C3" s="351" t="s">
        <v>706</v>
      </c>
      <c r="D3" s="351"/>
      <c r="E3" s="351"/>
      <c r="F3" s="351"/>
      <c r="G3" s="351"/>
      <c r="H3" s="351"/>
      <c r="I3" s="351"/>
      <c r="J3" s="351"/>
      <c r="K3" s="224"/>
    </row>
    <row r="4" spans="2:11" s="1" customFormat="1" ht="25.5" customHeight="1">
      <c r="B4" s="225"/>
      <c r="C4" s="352" t="s">
        <v>707</v>
      </c>
      <c r="D4" s="352"/>
      <c r="E4" s="352"/>
      <c r="F4" s="352"/>
      <c r="G4" s="352"/>
      <c r="H4" s="352"/>
      <c r="I4" s="352"/>
      <c r="J4" s="352"/>
      <c r="K4" s="226"/>
    </row>
    <row r="5" spans="2:11" s="1" customFormat="1" ht="5.25" customHeight="1">
      <c r="B5" s="225"/>
      <c r="C5" s="227"/>
      <c r="D5" s="227"/>
      <c r="E5" s="227"/>
      <c r="F5" s="227"/>
      <c r="G5" s="227"/>
      <c r="H5" s="227"/>
      <c r="I5" s="227"/>
      <c r="J5" s="227"/>
      <c r="K5" s="226"/>
    </row>
    <row r="6" spans="2:11" s="1" customFormat="1" ht="15" customHeight="1">
      <c r="B6" s="225"/>
      <c r="C6" s="350" t="s">
        <v>708</v>
      </c>
      <c r="D6" s="350"/>
      <c r="E6" s="350"/>
      <c r="F6" s="350"/>
      <c r="G6" s="350"/>
      <c r="H6" s="350"/>
      <c r="I6" s="350"/>
      <c r="J6" s="350"/>
      <c r="K6" s="226"/>
    </row>
    <row r="7" spans="2:11" s="1" customFormat="1" ht="15" customHeight="1">
      <c r="B7" s="229"/>
      <c r="C7" s="350" t="s">
        <v>709</v>
      </c>
      <c r="D7" s="350"/>
      <c r="E7" s="350"/>
      <c r="F7" s="350"/>
      <c r="G7" s="350"/>
      <c r="H7" s="350"/>
      <c r="I7" s="350"/>
      <c r="J7" s="350"/>
      <c r="K7" s="226"/>
    </row>
    <row r="8" spans="2:11" s="1" customFormat="1" ht="12.75" customHeight="1">
      <c r="B8" s="229"/>
      <c r="C8" s="228"/>
      <c r="D8" s="228"/>
      <c r="E8" s="228"/>
      <c r="F8" s="228"/>
      <c r="G8" s="228"/>
      <c r="H8" s="228"/>
      <c r="I8" s="228"/>
      <c r="J8" s="228"/>
      <c r="K8" s="226"/>
    </row>
    <row r="9" spans="2:11" s="1" customFormat="1" ht="15" customHeight="1">
      <c r="B9" s="229"/>
      <c r="C9" s="350" t="s">
        <v>710</v>
      </c>
      <c r="D9" s="350"/>
      <c r="E9" s="350"/>
      <c r="F9" s="350"/>
      <c r="G9" s="350"/>
      <c r="H9" s="350"/>
      <c r="I9" s="350"/>
      <c r="J9" s="350"/>
      <c r="K9" s="226"/>
    </row>
    <row r="10" spans="2:11" s="1" customFormat="1" ht="15" customHeight="1">
      <c r="B10" s="229"/>
      <c r="C10" s="228"/>
      <c r="D10" s="350" t="s">
        <v>711</v>
      </c>
      <c r="E10" s="350"/>
      <c r="F10" s="350"/>
      <c r="G10" s="350"/>
      <c r="H10" s="350"/>
      <c r="I10" s="350"/>
      <c r="J10" s="350"/>
      <c r="K10" s="226"/>
    </row>
    <row r="11" spans="2:11" s="1" customFormat="1" ht="15" customHeight="1">
      <c r="B11" s="229"/>
      <c r="C11" s="230"/>
      <c r="D11" s="350" t="s">
        <v>712</v>
      </c>
      <c r="E11" s="350"/>
      <c r="F11" s="350"/>
      <c r="G11" s="350"/>
      <c r="H11" s="350"/>
      <c r="I11" s="350"/>
      <c r="J11" s="350"/>
      <c r="K11" s="226"/>
    </row>
    <row r="12" spans="2:11" s="1" customFormat="1" ht="15" customHeight="1">
      <c r="B12" s="229"/>
      <c r="C12" s="230"/>
      <c r="D12" s="228"/>
      <c r="E12" s="228"/>
      <c r="F12" s="228"/>
      <c r="G12" s="228"/>
      <c r="H12" s="228"/>
      <c r="I12" s="228"/>
      <c r="J12" s="228"/>
      <c r="K12" s="226"/>
    </row>
    <row r="13" spans="2:11" s="1" customFormat="1" ht="15" customHeight="1">
      <c r="B13" s="229"/>
      <c r="C13" s="230"/>
      <c r="D13" s="231" t="s">
        <v>713</v>
      </c>
      <c r="E13" s="228"/>
      <c r="F13" s="228"/>
      <c r="G13" s="228"/>
      <c r="H13" s="228"/>
      <c r="I13" s="228"/>
      <c r="J13" s="228"/>
      <c r="K13" s="226"/>
    </row>
    <row r="14" spans="2:11" s="1" customFormat="1" ht="12.75" customHeight="1">
      <c r="B14" s="229"/>
      <c r="C14" s="230"/>
      <c r="D14" s="230"/>
      <c r="E14" s="230"/>
      <c r="F14" s="230"/>
      <c r="G14" s="230"/>
      <c r="H14" s="230"/>
      <c r="I14" s="230"/>
      <c r="J14" s="230"/>
      <c r="K14" s="226"/>
    </row>
    <row r="15" spans="2:11" s="1" customFormat="1" ht="15" customHeight="1">
      <c r="B15" s="229"/>
      <c r="C15" s="230"/>
      <c r="D15" s="350" t="s">
        <v>714</v>
      </c>
      <c r="E15" s="350"/>
      <c r="F15" s="350"/>
      <c r="G15" s="350"/>
      <c r="H15" s="350"/>
      <c r="I15" s="350"/>
      <c r="J15" s="350"/>
      <c r="K15" s="226"/>
    </row>
    <row r="16" spans="2:11" s="1" customFormat="1" ht="15" customHeight="1">
      <c r="B16" s="229"/>
      <c r="C16" s="230"/>
      <c r="D16" s="350" t="s">
        <v>715</v>
      </c>
      <c r="E16" s="350"/>
      <c r="F16" s="350"/>
      <c r="G16" s="350"/>
      <c r="H16" s="350"/>
      <c r="I16" s="350"/>
      <c r="J16" s="350"/>
      <c r="K16" s="226"/>
    </row>
    <row r="17" spans="2:11" s="1" customFormat="1" ht="15" customHeight="1">
      <c r="B17" s="229"/>
      <c r="C17" s="230"/>
      <c r="D17" s="350" t="s">
        <v>716</v>
      </c>
      <c r="E17" s="350"/>
      <c r="F17" s="350"/>
      <c r="G17" s="350"/>
      <c r="H17" s="350"/>
      <c r="I17" s="350"/>
      <c r="J17" s="350"/>
      <c r="K17" s="226"/>
    </row>
    <row r="18" spans="2:11" s="1" customFormat="1" ht="15" customHeight="1">
      <c r="B18" s="229"/>
      <c r="C18" s="230"/>
      <c r="D18" s="230"/>
      <c r="E18" s="232" t="s">
        <v>78</v>
      </c>
      <c r="F18" s="350" t="s">
        <v>717</v>
      </c>
      <c r="G18" s="350"/>
      <c r="H18" s="350"/>
      <c r="I18" s="350"/>
      <c r="J18" s="350"/>
      <c r="K18" s="226"/>
    </row>
    <row r="19" spans="2:11" s="1" customFormat="1" ht="15" customHeight="1">
      <c r="B19" s="229"/>
      <c r="C19" s="230"/>
      <c r="D19" s="230"/>
      <c r="E19" s="232" t="s">
        <v>718</v>
      </c>
      <c r="F19" s="350" t="s">
        <v>719</v>
      </c>
      <c r="G19" s="350"/>
      <c r="H19" s="350"/>
      <c r="I19" s="350"/>
      <c r="J19" s="350"/>
      <c r="K19" s="226"/>
    </row>
    <row r="20" spans="2:11" s="1" customFormat="1" ht="15" customHeight="1">
      <c r="B20" s="229"/>
      <c r="C20" s="230"/>
      <c r="D20" s="230"/>
      <c r="E20" s="232" t="s">
        <v>720</v>
      </c>
      <c r="F20" s="350" t="s">
        <v>721</v>
      </c>
      <c r="G20" s="350"/>
      <c r="H20" s="350"/>
      <c r="I20" s="350"/>
      <c r="J20" s="350"/>
      <c r="K20" s="226"/>
    </row>
    <row r="21" spans="2:11" s="1" customFormat="1" ht="15" customHeight="1">
      <c r="B21" s="229"/>
      <c r="C21" s="230"/>
      <c r="D21" s="230"/>
      <c r="E21" s="232" t="s">
        <v>91</v>
      </c>
      <c r="F21" s="350" t="s">
        <v>92</v>
      </c>
      <c r="G21" s="350"/>
      <c r="H21" s="350"/>
      <c r="I21" s="350"/>
      <c r="J21" s="350"/>
      <c r="K21" s="226"/>
    </row>
    <row r="22" spans="2:11" s="1" customFormat="1" ht="15" customHeight="1">
      <c r="B22" s="229"/>
      <c r="C22" s="230"/>
      <c r="D22" s="230"/>
      <c r="E22" s="232" t="s">
        <v>722</v>
      </c>
      <c r="F22" s="350" t="s">
        <v>723</v>
      </c>
      <c r="G22" s="350"/>
      <c r="H22" s="350"/>
      <c r="I22" s="350"/>
      <c r="J22" s="350"/>
      <c r="K22" s="226"/>
    </row>
    <row r="23" spans="2:11" s="1" customFormat="1" ht="15" customHeight="1">
      <c r="B23" s="229"/>
      <c r="C23" s="230"/>
      <c r="D23" s="230"/>
      <c r="E23" s="232" t="s">
        <v>724</v>
      </c>
      <c r="F23" s="350" t="s">
        <v>725</v>
      </c>
      <c r="G23" s="350"/>
      <c r="H23" s="350"/>
      <c r="I23" s="350"/>
      <c r="J23" s="350"/>
      <c r="K23" s="226"/>
    </row>
    <row r="24" spans="2:11" s="1" customFormat="1" ht="12.75" customHeight="1">
      <c r="B24" s="229"/>
      <c r="C24" s="230"/>
      <c r="D24" s="230"/>
      <c r="E24" s="230"/>
      <c r="F24" s="230"/>
      <c r="G24" s="230"/>
      <c r="H24" s="230"/>
      <c r="I24" s="230"/>
      <c r="J24" s="230"/>
      <c r="K24" s="226"/>
    </row>
    <row r="25" spans="2:11" s="1" customFormat="1" ht="15" customHeight="1">
      <c r="B25" s="229"/>
      <c r="C25" s="350" t="s">
        <v>726</v>
      </c>
      <c r="D25" s="350"/>
      <c r="E25" s="350"/>
      <c r="F25" s="350"/>
      <c r="G25" s="350"/>
      <c r="H25" s="350"/>
      <c r="I25" s="350"/>
      <c r="J25" s="350"/>
      <c r="K25" s="226"/>
    </row>
    <row r="26" spans="2:11" s="1" customFormat="1" ht="15" customHeight="1">
      <c r="B26" s="229"/>
      <c r="C26" s="350" t="s">
        <v>727</v>
      </c>
      <c r="D26" s="350"/>
      <c r="E26" s="350"/>
      <c r="F26" s="350"/>
      <c r="G26" s="350"/>
      <c r="H26" s="350"/>
      <c r="I26" s="350"/>
      <c r="J26" s="350"/>
      <c r="K26" s="226"/>
    </row>
    <row r="27" spans="2:11" s="1" customFormat="1" ht="15" customHeight="1">
      <c r="B27" s="229"/>
      <c r="C27" s="228"/>
      <c r="D27" s="350" t="s">
        <v>728</v>
      </c>
      <c r="E27" s="350"/>
      <c r="F27" s="350"/>
      <c r="G27" s="350"/>
      <c r="H27" s="350"/>
      <c r="I27" s="350"/>
      <c r="J27" s="350"/>
      <c r="K27" s="226"/>
    </row>
    <row r="28" spans="2:11" s="1" customFormat="1" ht="15" customHeight="1">
      <c r="B28" s="229"/>
      <c r="C28" s="230"/>
      <c r="D28" s="350" t="s">
        <v>729</v>
      </c>
      <c r="E28" s="350"/>
      <c r="F28" s="350"/>
      <c r="G28" s="350"/>
      <c r="H28" s="350"/>
      <c r="I28" s="350"/>
      <c r="J28" s="350"/>
      <c r="K28" s="226"/>
    </row>
    <row r="29" spans="2:11" s="1" customFormat="1" ht="12.75" customHeight="1">
      <c r="B29" s="229"/>
      <c r="C29" s="230"/>
      <c r="D29" s="230"/>
      <c r="E29" s="230"/>
      <c r="F29" s="230"/>
      <c r="G29" s="230"/>
      <c r="H29" s="230"/>
      <c r="I29" s="230"/>
      <c r="J29" s="230"/>
      <c r="K29" s="226"/>
    </row>
    <row r="30" spans="2:11" s="1" customFormat="1" ht="15" customHeight="1">
      <c r="B30" s="229"/>
      <c r="C30" s="230"/>
      <c r="D30" s="350" t="s">
        <v>730</v>
      </c>
      <c r="E30" s="350"/>
      <c r="F30" s="350"/>
      <c r="G30" s="350"/>
      <c r="H30" s="350"/>
      <c r="I30" s="350"/>
      <c r="J30" s="350"/>
      <c r="K30" s="226"/>
    </row>
    <row r="31" spans="2:11" s="1" customFormat="1" ht="15" customHeight="1">
      <c r="B31" s="229"/>
      <c r="C31" s="230"/>
      <c r="D31" s="350" t="s">
        <v>731</v>
      </c>
      <c r="E31" s="350"/>
      <c r="F31" s="350"/>
      <c r="G31" s="350"/>
      <c r="H31" s="350"/>
      <c r="I31" s="350"/>
      <c r="J31" s="350"/>
      <c r="K31" s="226"/>
    </row>
    <row r="32" spans="2:11" s="1" customFormat="1" ht="12.75" customHeight="1">
      <c r="B32" s="229"/>
      <c r="C32" s="230"/>
      <c r="D32" s="230"/>
      <c r="E32" s="230"/>
      <c r="F32" s="230"/>
      <c r="G32" s="230"/>
      <c r="H32" s="230"/>
      <c r="I32" s="230"/>
      <c r="J32" s="230"/>
      <c r="K32" s="226"/>
    </row>
    <row r="33" spans="2:11" s="1" customFormat="1" ht="15" customHeight="1">
      <c r="B33" s="229"/>
      <c r="C33" s="230"/>
      <c r="D33" s="350" t="s">
        <v>732</v>
      </c>
      <c r="E33" s="350"/>
      <c r="F33" s="350"/>
      <c r="G33" s="350"/>
      <c r="H33" s="350"/>
      <c r="I33" s="350"/>
      <c r="J33" s="350"/>
      <c r="K33" s="226"/>
    </row>
    <row r="34" spans="2:11" s="1" customFormat="1" ht="15" customHeight="1">
      <c r="B34" s="229"/>
      <c r="C34" s="230"/>
      <c r="D34" s="350" t="s">
        <v>733</v>
      </c>
      <c r="E34" s="350"/>
      <c r="F34" s="350"/>
      <c r="G34" s="350"/>
      <c r="H34" s="350"/>
      <c r="I34" s="350"/>
      <c r="J34" s="350"/>
      <c r="K34" s="226"/>
    </row>
    <row r="35" spans="2:11" s="1" customFormat="1" ht="15" customHeight="1">
      <c r="B35" s="229"/>
      <c r="C35" s="230"/>
      <c r="D35" s="350" t="s">
        <v>734</v>
      </c>
      <c r="E35" s="350"/>
      <c r="F35" s="350"/>
      <c r="G35" s="350"/>
      <c r="H35" s="350"/>
      <c r="I35" s="350"/>
      <c r="J35" s="350"/>
      <c r="K35" s="226"/>
    </row>
    <row r="36" spans="2:11" s="1" customFormat="1" ht="15" customHeight="1">
      <c r="B36" s="229"/>
      <c r="C36" s="230"/>
      <c r="D36" s="228"/>
      <c r="E36" s="231" t="s">
        <v>110</v>
      </c>
      <c r="F36" s="228"/>
      <c r="G36" s="350" t="s">
        <v>735</v>
      </c>
      <c r="H36" s="350"/>
      <c r="I36" s="350"/>
      <c r="J36" s="350"/>
      <c r="K36" s="226"/>
    </row>
    <row r="37" spans="2:11" s="1" customFormat="1" ht="30.75" customHeight="1">
      <c r="B37" s="229"/>
      <c r="C37" s="230"/>
      <c r="D37" s="228"/>
      <c r="E37" s="231" t="s">
        <v>736</v>
      </c>
      <c r="F37" s="228"/>
      <c r="G37" s="350" t="s">
        <v>737</v>
      </c>
      <c r="H37" s="350"/>
      <c r="I37" s="350"/>
      <c r="J37" s="350"/>
      <c r="K37" s="226"/>
    </row>
    <row r="38" spans="2:11" s="1" customFormat="1" ht="15" customHeight="1">
      <c r="B38" s="229"/>
      <c r="C38" s="230"/>
      <c r="D38" s="228"/>
      <c r="E38" s="231" t="s">
        <v>52</v>
      </c>
      <c r="F38" s="228"/>
      <c r="G38" s="350" t="s">
        <v>738</v>
      </c>
      <c r="H38" s="350"/>
      <c r="I38" s="350"/>
      <c r="J38" s="350"/>
      <c r="K38" s="226"/>
    </row>
    <row r="39" spans="2:11" s="1" customFormat="1" ht="15" customHeight="1">
      <c r="B39" s="229"/>
      <c r="C39" s="230"/>
      <c r="D39" s="228"/>
      <c r="E39" s="231" t="s">
        <v>53</v>
      </c>
      <c r="F39" s="228"/>
      <c r="G39" s="350" t="s">
        <v>739</v>
      </c>
      <c r="H39" s="350"/>
      <c r="I39" s="350"/>
      <c r="J39" s="350"/>
      <c r="K39" s="226"/>
    </row>
    <row r="40" spans="2:11" s="1" customFormat="1" ht="15" customHeight="1">
      <c r="B40" s="229"/>
      <c r="C40" s="230"/>
      <c r="D40" s="228"/>
      <c r="E40" s="231" t="s">
        <v>111</v>
      </c>
      <c r="F40" s="228"/>
      <c r="G40" s="350" t="s">
        <v>740</v>
      </c>
      <c r="H40" s="350"/>
      <c r="I40" s="350"/>
      <c r="J40" s="350"/>
      <c r="K40" s="226"/>
    </row>
    <row r="41" spans="2:11" s="1" customFormat="1" ht="15" customHeight="1">
      <c r="B41" s="229"/>
      <c r="C41" s="230"/>
      <c r="D41" s="228"/>
      <c r="E41" s="231" t="s">
        <v>112</v>
      </c>
      <c r="F41" s="228"/>
      <c r="G41" s="350" t="s">
        <v>741</v>
      </c>
      <c r="H41" s="350"/>
      <c r="I41" s="350"/>
      <c r="J41" s="350"/>
      <c r="K41" s="226"/>
    </row>
    <row r="42" spans="2:11" s="1" customFormat="1" ht="15" customHeight="1">
      <c r="B42" s="229"/>
      <c r="C42" s="230"/>
      <c r="D42" s="228"/>
      <c r="E42" s="231" t="s">
        <v>742</v>
      </c>
      <c r="F42" s="228"/>
      <c r="G42" s="350" t="s">
        <v>743</v>
      </c>
      <c r="H42" s="350"/>
      <c r="I42" s="350"/>
      <c r="J42" s="350"/>
      <c r="K42" s="226"/>
    </row>
    <row r="43" spans="2:11" s="1" customFormat="1" ht="15" customHeight="1">
      <c r="B43" s="229"/>
      <c r="C43" s="230"/>
      <c r="D43" s="228"/>
      <c r="E43" s="231"/>
      <c r="F43" s="228"/>
      <c r="G43" s="350" t="s">
        <v>744</v>
      </c>
      <c r="H43" s="350"/>
      <c r="I43" s="350"/>
      <c r="J43" s="350"/>
      <c r="K43" s="226"/>
    </row>
    <row r="44" spans="2:11" s="1" customFormat="1" ht="15" customHeight="1">
      <c r="B44" s="229"/>
      <c r="C44" s="230"/>
      <c r="D44" s="228"/>
      <c r="E44" s="231" t="s">
        <v>745</v>
      </c>
      <c r="F44" s="228"/>
      <c r="G44" s="350" t="s">
        <v>746</v>
      </c>
      <c r="H44" s="350"/>
      <c r="I44" s="350"/>
      <c r="J44" s="350"/>
      <c r="K44" s="226"/>
    </row>
    <row r="45" spans="2:11" s="1" customFormat="1" ht="15" customHeight="1">
      <c r="B45" s="229"/>
      <c r="C45" s="230"/>
      <c r="D45" s="228"/>
      <c r="E45" s="231" t="s">
        <v>114</v>
      </c>
      <c r="F45" s="228"/>
      <c r="G45" s="350" t="s">
        <v>747</v>
      </c>
      <c r="H45" s="350"/>
      <c r="I45" s="350"/>
      <c r="J45" s="350"/>
      <c r="K45" s="226"/>
    </row>
    <row r="46" spans="2:11" s="1" customFormat="1" ht="12.75" customHeight="1">
      <c r="B46" s="229"/>
      <c r="C46" s="230"/>
      <c r="D46" s="228"/>
      <c r="E46" s="228"/>
      <c r="F46" s="228"/>
      <c r="G46" s="228"/>
      <c r="H46" s="228"/>
      <c r="I46" s="228"/>
      <c r="J46" s="228"/>
      <c r="K46" s="226"/>
    </row>
    <row r="47" spans="2:11" s="1" customFormat="1" ht="15" customHeight="1">
      <c r="B47" s="229"/>
      <c r="C47" s="230"/>
      <c r="D47" s="350" t="s">
        <v>748</v>
      </c>
      <c r="E47" s="350"/>
      <c r="F47" s="350"/>
      <c r="G47" s="350"/>
      <c r="H47" s="350"/>
      <c r="I47" s="350"/>
      <c r="J47" s="350"/>
      <c r="K47" s="226"/>
    </row>
    <row r="48" spans="2:11" s="1" customFormat="1" ht="15" customHeight="1">
      <c r="B48" s="229"/>
      <c r="C48" s="230"/>
      <c r="D48" s="230"/>
      <c r="E48" s="350" t="s">
        <v>749</v>
      </c>
      <c r="F48" s="350"/>
      <c r="G48" s="350"/>
      <c r="H48" s="350"/>
      <c r="I48" s="350"/>
      <c r="J48" s="350"/>
      <c r="K48" s="226"/>
    </row>
    <row r="49" spans="2:11" s="1" customFormat="1" ht="15" customHeight="1">
      <c r="B49" s="229"/>
      <c r="C49" s="230"/>
      <c r="D49" s="230"/>
      <c r="E49" s="350" t="s">
        <v>750</v>
      </c>
      <c r="F49" s="350"/>
      <c r="G49" s="350"/>
      <c r="H49" s="350"/>
      <c r="I49" s="350"/>
      <c r="J49" s="350"/>
      <c r="K49" s="226"/>
    </row>
    <row r="50" spans="2:11" s="1" customFormat="1" ht="15" customHeight="1">
      <c r="B50" s="229"/>
      <c r="C50" s="230"/>
      <c r="D50" s="230"/>
      <c r="E50" s="350" t="s">
        <v>751</v>
      </c>
      <c r="F50" s="350"/>
      <c r="G50" s="350"/>
      <c r="H50" s="350"/>
      <c r="I50" s="350"/>
      <c r="J50" s="350"/>
      <c r="K50" s="226"/>
    </row>
    <row r="51" spans="2:11" s="1" customFormat="1" ht="15" customHeight="1">
      <c r="B51" s="229"/>
      <c r="C51" s="230"/>
      <c r="D51" s="350" t="s">
        <v>752</v>
      </c>
      <c r="E51" s="350"/>
      <c r="F51" s="350"/>
      <c r="G51" s="350"/>
      <c r="H51" s="350"/>
      <c r="I51" s="350"/>
      <c r="J51" s="350"/>
      <c r="K51" s="226"/>
    </row>
    <row r="52" spans="2:11" s="1" customFormat="1" ht="25.5" customHeight="1">
      <c r="B52" s="225"/>
      <c r="C52" s="352" t="s">
        <v>753</v>
      </c>
      <c r="D52" s="352"/>
      <c r="E52" s="352"/>
      <c r="F52" s="352"/>
      <c r="G52" s="352"/>
      <c r="H52" s="352"/>
      <c r="I52" s="352"/>
      <c r="J52" s="352"/>
      <c r="K52" s="226"/>
    </row>
    <row r="53" spans="2:11" s="1" customFormat="1" ht="5.25" customHeight="1">
      <c r="B53" s="225"/>
      <c r="C53" s="227"/>
      <c r="D53" s="227"/>
      <c r="E53" s="227"/>
      <c r="F53" s="227"/>
      <c r="G53" s="227"/>
      <c r="H53" s="227"/>
      <c r="I53" s="227"/>
      <c r="J53" s="227"/>
      <c r="K53" s="226"/>
    </row>
    <row r="54" spans="2:11" s="1" customFormat="1" ht="15" customHeight="1">
      <c r="B54" s="225"/>
      <c r="C54" s="350" t="s">
        <v>754</v>
      </c>
      <c r="D54" s="350"/>
      <c r="E54" s="350"/>
      <c r="F54" s="350"/>
      <c r="G54" s="350"/>
      <c r="H54" s="350"/>
      <c r="I54" s="350"/>
      <c r="J54" s="350"/>
      <c r="K54" s="226"/>
    </row>
    <row r="55" spans="2:11" s="1" customFormat="1" ht="15" customHeight="1">
      <c r="B55" s="225"/>
      <c r="C55" s="350" t="s">
        <v>755</v>
      </c>
      <c r="D55" s="350"/>
      <c r="E55" s="350"/>
      <c r="F55" s="350"/>
      <c r="G55" s="350"/>
      <c r="H55" s="350"/>
      <c r="I55" s="350"/>
      <c r="J55" s="350"/>
      <c r="K55" s="226"/>
    </row>
    <row r="56" spans="2:11" s="1" customFormat="1" ht="12.75" customHeight="1">
      <c r="B56" s="225"/>
      <c r="C56" s="228"/>
      <c r="D56" s="228"/>
      <c r="E56" s="228"/>
      <c r="F56" s="228"/>
      <c r="G56" s="228"/>
      <c r="H56" s="228"/>
      <c r="I56" s="228"/>
      <c r="J56" s="228"/>
      <c r="K56" s="226"/>
    </row>
    <row r="57" spans="2:11" s="1" customFormat="1" ht="15" customHeight="1">
      <c r="B57" s="225"/>
      <c r="C57" s="350" t="s">
        <v>756</v>
      </c>
      <c r="D57" s="350"/>
      <c r="E57" s="350"/>
      <c r="F57" s="350"/>
      <c r="G57" s="350"/>
      <c r="H57" s="350"/>
      <c r="I57" s="350"/>
      <c r="J57" s="350"/>
      <c r="K57" s="226"/>
    </row>
    <row r="58" spans="2:11" s="1" customFormat="1" ht="15" customHeight="1">
      <c r="B58" s="225"/>
      <c r="C58" s="230"/>
      <c r="D58" s="350" t="s">
        <v>757</v>
      </c>
      <c r="E58" s="350"/>
      <c r="F58" s="350"/>
      <c r="G58" s="350"/>
      <c r="H58" s="350"/>
      <c r="I58" s="350"/>
      <c r="J58" s="350"/>
      <c r="K58" s="226"/>
    </row>
    <row r="59" spans="2:11" s="1" customFormat="1" ht="15" customHeight="1">
      <c r="B59" s="225"/>
      <c r="C59" s="230"/>
      <c r="D59" s="350" t="s">
        <v>758</v>
      </c>
      <c r="E59" s="350"/>
      <c r="F59" s="350"/>
      <c r="G59" s="350"/>
      <c r="H59" s="350"/>
      <c r="I59" s="350"/>
      <c r="J59" s="350"/>
      <c r="K59" s="226"/>
    </row>
    <row r="60" spans="2:11" s="1" customFormat="1" ht="15" customHeight="1">
      <c r="B60" s="225"/>
      <c r="C60" s="230"/>
      <c r="D60" s="350" t="s">
        <v>759</v>
      </c>
      <c r="E60" s="350"/>
      <c r="F60" s="350"/>
      <c r="G60" s="350"/>
      <c r="H60" s="350"/>
      <c r="I60" s="350"/>
      <c r="J60" s="350"/>
      <c r="K60" s="226"/>
    </row>
    <row r="61" spans="2:11" s="1" customFormat="1" ht="15" customHeight="1">
      <c r="B61" s="225"/>
      <c r="C61" s="230"/>
      <c r="D61" s="350" t="s">
        <v>760</v>
      </c>
      <c r="E61" s="350"/>
      <c r="F61" s="350"/>
      <c r="G61" s="350"/>
      <c r="H61" s="350"/>
      <c r="I61" s="350"/>
      <c r="J61" s="350"/>
      <c r="K61" s="226"/>
    </row>
    <row r="62" spans="2:11" s="1" customFormat="1" ht="15" customHeight="1">
      <c r="B62" s="225"/>
      <c r="C62" s="230"/>
      <c r="D62" s="354" t="s">
        <v>761</v>
      </c>
      <c r="E62" s="354"/>
      <c r="F62" s="354"/>
      <c r="G62" s="354"/>
      <c r="H62" s="354"/>
      <c r="I62" s="354"/>
      <c r="J62" s="354"/>
      <c r="K62" s="226"/>
    </row>
    <row r="63" spans="2:11" s="1" customFormat="1" ht="15" customHeight="1">
      <c r="B63" s="225"/>
      <c r="C63" s="230"/>
      <c r="D63" s="350" t="s">
        <v>762</v>
      </c>
      <c r="E63" s="350"/>
      <c r="F63" s="350"/>
      <c r="G63" s="350"/>
      <c r="H63" s="350"/>
      <c r="I63" s="350"/>
      <c r="J63" s="350"/>
      <c r="K63" s="226"/>
    </row>
    <row r="64" spans="2:11" s="1" customFormat="1" ht="12.75" customHeight="1">
      <c r="B64" s="225"/>
      <c r="C64" s="230"/>
      <c r="D64" s="230"/>
      <c r="E64" s="233"/>
      <c r="F64" s="230"/>
      <c r="G64" s="230"/>
      <c r="H64" s="230"/>
      <c r="I64" s="230"/>
      <c r="J64" s="230"/>
      <c r="K64" s="226"/>
    </row>
    <row r="65" spans="2:11" s="1" customFormat="1" ht="15" customHeight="1">
      <c r="B65" s="225"/>
      <c r="C65" s="230"/>
      <c r="D65" s="350" t="s">
        <v>763</v>
      </c>
      <c r="E65" s="350"/>
      <c r="F65" s="350"/>
      <c r="G65" s="350"/>
      <c r="H65" s="350"/>
      <c r="I65" s="350"/>
      <c r="J65" s="350"/>
      <c r="K65" s="226"/>
    </row>
    <row r="66" spans="2:11" s="1" customFormat="1" ht="15" customHeight="1">
      <c r="B66" s="225"/>
      <c r="C66" s="230"/>
      <c r="D66" s="354" t="s">
        <v>764</v>
      </c>
      <c r="E66" s="354"/>
      <c r="F66" s="354"/>
      <c r="G66" s="354"/>
      <c r="H66" s="354"/>
      <c r="I66" s="354"/>
      <c r="J66" s="354"/>
      <c r="K66" s="226"/>
    </row>
    <row r="67" spans="2:11" s="1" customFormat="1" ht="15" customHeight="1">
      <c r="B67" s="225"/>
      <c r="C67" s="230"/>
      <c r="D67" s="350" t="s">
        <v>765</v>
      </c>
      <c r="E67" s="350"/>
      <c r="F67" s="350"/>
      <c r="G67" s="350"/>
      <c r="H67" s="350"/>
      <c r="I67" s="350"/>
      <c r="J67" s="350"/>
      <c r="K67" s="226"/>
    </row>
    <row r="68" spans="2:11" s="1" customFormat="1" ht="15" customHeight="1">
      <c r="B68" s="225"/>
      <c r="C68" s="230"/>
      <c r="D68" s="350" t="s">
        <v>766</v>
      </c>
      <c r="E68" s="350"/>
      <c r="F68" s="350"/>
      <c r="G68" s="350"/>
      <c r="H68" s="350"/>
      <c r="I68" s="350"/>
      <c r="J68" s="350"/>
      <c r="K68" s="226"/>
    </row>
    <row r="69" spans="2:11" s="1" customFormat="1" ht="15" customHeight="1">
      <c r="B69" s="225"/>
      <c r="C69" s="230"/>
      <c r="D69" s="350" t="s">
        <v>767</v>
      </c>
      <c r="E69" s="350"/>
      <c r="F69" s="350"/>
      <c r="G69" s="350"/>
      <c r="H69" s="350"/>
      <c r="I69" s="350"/>
      <c r="J69" s="350"/>
      <c r="K69" s="226"/>
    </row>
    <row r="70" spans="2:11" s="1" customFormat="1" ht="15" customHeight="1">
      <c r="B70" s="225"/>
      <c r="C70" s="230"/>
      <c r="D70" s="350" t="s">
        <v>768</v>
      </c>
      <c r="E70" s="350"/>
      <c r="F70" s="350"/>
      <c r="G70" s="350"/>
      <c r="H70" s="350"/>
      <c r="I70" s="350"/>
      <c r="J70" s="350"/>
      <c r="K70" s="226"/>
    </row>
    <row r="71" spans="2:11" s="1" customFormat="1" ht="12.75" customHeight="1">
      <c r="B71" s="234"/>
      <c r="C71" s="235"/>
      <c r="D71" s="235"/>
      <c r="E71" s="235"/>
      <c r="F71" s="235"/>
      <c r="G71" s="235"/>
      <c r="H71" s="235"/>
      <c r="I71" s="235"/>
      <c r="J71" s="235"/>
      <c r="K71" s="236"/>
    </row>
    <row r="72" spans="2:11" s="1" customFormat="1" ht="18.75" customHeight="1">
      <c r="B72" s="237"/>
      <c r="C72" s="237"/>
      <c r="D72" s="237"/>
      <c r="E72" s="237"/>
      <c r="F72" s="237"/>
      <c r="G72" s="237"/>
      <c r="H72" s="237"/>
      <c r="I72" s="237"/>
      <c r="J72" s="237"/>
      <c r="K72" s="238"/>
    </row>
    <row r="73" spans="2:11" s="1" customFormat="1" ht="18.75" customHeight="1">
      <c r="B73" s="238"/>
      <c r="C73" s="238"/>
      <c r="D73" s="238"/>
      <c r="E73" s="238"/>
      <c r="F73" s="238"/>
      <c r="G73" s="238"/>
      <c r="H73" s="238"/>
      <c r="I73" s="238"/>
      <c r="J73" s="238"/>
      <c r="K73" s="238"/>
    </row>
    <row r="74" spans="2:11" s="1" customFormat="1" ht="7.5" customHeight="1">
      <c r="B74" s="239"/>
      <c r="C74" s="240"/>
      <c r="D74" s="240"/>
      <c r="E74" s="240"/>
      <c r="F74" s="240"/>
      <c r="G74" s="240"/>
      <c r="H74" s="240"/>
      <c r="I74" s="240"/>
      <c r="J74" s="240"/>
      <c r="K74" s="241"/>
    </row>
    <row r="75" spans="2:11" s="1" customFormat="1" ht="45" customHeight="1">
      <c r="B75" s="242"/>
      <c r="C75" s="353" t="s">
        <v>769</v>
      </c>
      <c r="D75" s="353"/>
      <c r="E75" s="353"/>
      <c r="F75" s="353"/>
      <c r="G75" s="353"/>
      <c r="H75" s="353"/>
      <c r="I75" s="353"/>
      <c r="J75" s="353"/>
      <c r="K75" s="243"/>
    </row>
    <row r="76" spans="2:11" s="1" customFormat="1" ht="17.25" customHeight="1">
      <c r="B76" s="242"/>
      <c r="C76" s="244" t="s">
        <v>770</v>
      </c>
      <c r="D76" s="244"/>
      <c r="E76" s="244"/>
      <c r="F76" s="244" t="s">
        <v>771</v>
      </c>
      <c r="G76" s="245"/>
      <c r="H76" s="244" t="s">
        <v>53</v>
      </c>
      <c r="I76" s="244" t="s">
        <v>56</v>
      </c>
      <c r="J76" s="244" t="s">
        <v>772</v>
      </c>
      <c r="K76" s="243"/>
    </row>
    <row r="77" spans="2:11" s="1" customFormat="1" ht="17.25" customHeight="1">
      <c r="B77" s="242"/>
      <c r="C77" s="246" t="s">
        <v>773</v>
      </c>
      <c r="D77" s="246"/>
      <c r="E77" s="246"/>
      <c r="F77" s="247" t="s">
        <v>774</v>
      </c>
      <c r="G77" s="248"/>
      <c r="H77" s="246"/>
      <c r="I77" s="246"/>
      <c r="J77" s="246" t="s">
        <v>775</v>
      </c>
      <c r="K77" s="243"/>
    </row>
    <row r="78" spans="2:11" s="1" customFormat="1" ht="5.25" customHeight="1">
      <c r="B78" s="242"/>
      <c r="C78" s="249"/>
      <c r="D78" s="249"/>
      <c r="E78" s="249"/>
      <c r="F78" s="249"/>
      <c r="G78" s="250"/>
      <c r="H78" s="249"/>
      <c r="I78" s="249"/>
      <c r="J78" s="249"/>
      <c r="K78" s="243"/>
    </row>
    <row r="79" spans="2:11" s="1" customFormat="1" ht="15" customHeight="1">
      <c r="B79" s="242"/>
      <c r="C79" s="231" t="s">
        <v>52</v>
      </c>
      <c r="D79" s="251"/>
      <c r="E79" s="251"/>
      <c r="F79" s="252" t="s">
        <v>776</v>
      </c>
      <c r="G79" s="253"/>
      <c r="H79" s="231" t="s">
        <v>777</v>
      </c>
      <c r="I79" s="231" t="s">
        <v>778</v>
      </c>
      <c r="J79" s="231">
        <v>20</v>
      </c>
      <c r="K79" s="243"/>
    </row>
    <row r="80" spans="2:11" s="1" customFormat="1" ht="15" customHeight="1">
      <c r="B80" s="242"/>
      <c r="C80" s="231" t="s">
        <v>779</v>
      </c>
      <c r="D80" s="231"/>
      <c r="E80" s="231"/>
      <c r="F80" s="252" t="s">
        <v>776</v>
      </c>
      <c r="G80" s="253"/>
      <c r="H80" s="231" t="s">
        <v>780</v>
      </c>
      <c r="I80" s="231" t="s">
        <v>778</v>
      </c>
      <c r="J80" s="231">
        <v>120</v>
      </c>
      <c r="K80" s="243"/>
    </row>
    <row r="81" spans="2:11" s="1" customFormat="1" ht="15" customHeight="1">
      <c r="B81" s="254"/>
      <c r="C81" s="231" t="s">
        <v>781</v>
      </c>
      <c r="D81" s="231"/>
      <c r="E81" s="231"/>
      <c r="F81" s="252" t="s">
        <v>782</v>
      </c>
      <c r="G81" s="253"/>
      <c r="H81" s="231" t="s">
        <v>783</v>
      </c>
      <c r="I81" s="231" t="s">
        <v>778</v>
      </c>
      <c r="J81" s="231">
        <v>50</v>
      </c>
      <c r="K81" s="243"/>
    </row>
    <row r="82" spans="2:11" s="1" customFormat="1" ht="15" customHeight="1">
      <c r="B82" s="254"/>
      <c r="C82" s="231" t="s">
        <v>784</v>
      </c>
      <c r="D82" s="231"/>
      <c r="E82" s="231"/>
      <c r="F82" s="252" t="s">
        <v>776</v>
      </c>
      <c r="G82" s="253"/>
      <c r="H82" s="231" t="s">
        <v>785</v>
      </c>
      <c r="I82" s="231" t="s">
        <v>786</v>
      </c>
      <c r="J82" s="231"/>
      <c r="K82" s="243"/>
    </row>
    <row r="83" spans="2:11" s="1" customFormat="1" ht="15" customHeight="1">
      <c r="B83" s="254"/>
      <c r="C83" s="255" t="s">
        <v>787</v>
      </c>
      <c r="D83" s="255"/>
      <c r="E83" s="255"/>
      <c r="F83" s="256" t="s">
        <v>782</v>
      </c>
      <c r="G83" s="255"/>
      <c r="H83" s="255" t="s">
        <v>788</v>
      </c>
      <c r="I83" s="255" t="s">
        <v>778</v>
      </c>
      <c r="J83" s="255">
        <v>15</v>
      </c>
      <c r="K83" s="243"/>
    </row>
    <row r="84" spans="2:11" s="1" customFormat="1" ht="15" customHeight="1">
      <c r="B84" s="254"/>
      <c r="C84" s="255" t="s">
        <v>789</v>
      </c>
      <c r="D84" s="255"/>
      <c r="E84" s="255"/>
      <c r="F84" s="256" t="s">
        <v>782</v>
      </c>
      <c r="G84" s="255"/>
      <c r="H84" s="255" t="s">
        <v>790</v>
      </c>
      <c r="I84" s="255" t="s">
        <v>778</v>
      </c>
      <c r="J84" s="255">
        <v>15</v>
      </c>
      <c r="K84" s="243"/>
    </row>
    <row r="85" spans="2:11" s="1" customFormat="1" ht="15" customHeight="1">
      <c r="B85" s="254"/>
      <c r="C85" s="255" t="s">
        <v>791</v>
      </c>
      <c r="D85" s="255"/>
      <c r="E85" s="255"/>
      <c r="F85" s="256" t="s">
        <v>782</v>
      </c>
      <c r="G85" s="255"/>
      <c r="H85" s="255" t="s">
        <v>792</v>
      </c>
      <c r="I85" s="255" t="s">
        <v>778</v>
      </c>
      <c r="J85" s="255">
        <v>20</v>
      </c>
      <c r="K85" s="243"/>
    </row>
    <row r="86" spans="2:11" s="1" customFormat="1" ht="15" customHeight="1">
      <c r="B86" s="254"/>
      <c r="C86" s="255" t="s">
        <v>793</v>
      </c>
      <c r="D86" s="255"/>
      <c r="E86" s="255"/>
      <c r="F86" s="256" t="s">
        <v>782</v>
      </c>
      <c r="G86" s="255"/>
      <c r="H86" s="255" t="s">
        <v>794</v>
      </c>
      <c r="I86" s="255" t="s">
        <v>778</v>
      </c>
      <c r="J86" s="255">
        <v>20</v>
      </c>
      <c r="K86" s="243"/>
    </row>
    <row r="87" spans="2:11" s="1" customFormat="1" ht="15" customHeight="1">
      <c r="B87" s="254"/>
      <c r="C87" s="231" t="s">
        <v>795</v>
      </c>
      <c r="D87" s="231"/>
      <c r="E87" s="231"/>
      <c r="F87" s="252" t="s">
        <v>782</v>
      </c>
      <c r="G87" s="253"/>
      <c r="H87" s="231" t="s">
        <v>796</v>
      </c>
      <c r="I87" s="231" t="s">
        <v>778</v>
      </c>
      <c r="J87" s="231">
        <v>50</v>
      </c>
      <c r="K87" s="243"/>
    </row>
    <row r="88" spans="2:11" s="1" customFormat="1" ht="15" customHeight="1">
      <c r="B88" s="254"/>
      <c r="C88" s="231" t="s">
        <v>797</v>
      </c>
      <c r="D88" s="231"/>
      <c r="E88" s="231"/>
      <c r="F88" s="252" t="s">
        <v>782</v>
      </c>
      <c r="G88" s="253"/>
      <c r="H88" s="231" t="s">
        <v>798</v>
      </c>
      <c r="I88" s="231" t="s">
        <v>778</v>
      </c>
      <c r="J88" s="231">
        <v>20</v>
      </c>
      <c r="K88" s="243"/>
    </row>
    <row r="89" spans="2:11" s="1" customFormat="1" ht="15" customHeight="1">
      <c r="B89" s="254"/>
      <c r="C89" s="231" t="s">
        <v>799</v>
      </c>
      <c r="D89" s="231"/>
      <c r="E89" s="231"/>
      <c r="F89" s="252" t="s">
        <v>782</v>
      </c>
      <c r="G89" s="253"/>
      <c r="H89" s="231" t="s">
        <v>800</v>
      </c>
      <c r="I89" s="231" t="s">
        <v>778</v>
      </c>
      <c r="J89" s="231">
        <v>20</v>
      </c>
      <c r="K89" s="243"/>
    </row>
    <row r="90" spans="2:11" s="1" customFormat="1" ht="15" customHeight="1">
      <c r="B90" s="254"/>
      <c r="C90" s="231" t="s">
        <v>801</v>
      </c>
      <c r="D90" s="231"/>
      <c r="E90" s="231"/>
      <c r="F90" s="252" t="s">
        <v>782</v>
      </c>
      <c r="G90" s="253"/>
      <c r="H90" s="231" t="s">
        <v>802</v>
      </c>
      <c r="I90" s="231" t="s">
        <v>778</v>
      </c>
      <c r="J90" s="231">
        <v>50</v>
      </c>
      <c r="K90" s="243"/>
    </row>
    <row r="91" spans="2:11" s="1" customFormat="1" ht="15" customHeight="1">
      <c r="B91" s="254"/>
      <c r="C91" s="231" t="s">
        <v>803</v>
      </c>
      <c r="D91" s="231"/>
      <c r="E91" s="231"/>
      <c r="F91" s="252" t="s">
        <v>782</v>
      </c>
      <c r="G91" s="253"/>
      <c r="H91" s="231" t="s">
        <v>803</v>
      </c>
      <c r="I91" s="231" t="s">
        <v>778</v>
      </c>
      <c r="J91" s="231">
        <v>50</v>
      </c>
      <c r="K91" s="243"/>
    </row>
    <row r="92" spans="2:11" s="1" customFormat="1" ht="15" customHeight="1">
      <c r="B92" s="254"/>
      <c r="C92" s="231" t="s">
        <v>804</v>
      </c>
      <c r="D92" s="231"/>
      <c r="E92" s="231"/>
      <c r="F92" s="252" t="s">
        <v>782</v>
      </c>
      <c r="G92" s="253"/>
      <c r="H92" s="231" t="s">
        <v>805</v>
      </c>
      <c r="I92" s="231" t="s">
        <v>778</v>
      </c>
      <c r="J92" s="231">
        <v>255</v>
      </c>
      <c r="K92" s="243"/>
    </row>
    <row r="93" spans="2:11" s="1" customFormat="1" ht="15" customHeight="1">
      <c r="B93" s="254"/>
      <c r="C93" s="231" t="s">
        <v>806</v>
      </c>
      <c r="D93" s="231"/>
      <c r="E93" s="231"/>
      <c r="F93" s="252" t="s">
        <v>776</v>
      </c>
      <c r="G93" s="253"/>
      <c r="H93" s="231" t="s">
        <v>807</v>
      </c>
      <c r="I93" s="231" t="s">
        <v>808</v>
      </c>
      <c r="J93" s="231"/>
      <c r="K93" s="243"/>
    </row>
    <row r="94" spans="2:11" s="1" customFormat="1" ht="15" customHeight="1">
      <c r="B94" s="254"/>
      <c r="C94" s="231" t="s">
        <v>809</v>
      </c>
      <c r="D94" s="231"/>
      <c r="E94" s="231"/>
      <c r="F94" s="252" t="s">
        <v>776</v>
      </c>
      <c r="G94" s="253"/>
      <c r="H94" s="231" t="s">
        <v>810</v>
      </c>
      <c r="I94" s="231" t="s">
        <v>811</v>
      </c>
      <c r="J94" s="231"/>
      <c r="K94" s="243"/>
    </row>
    <row r="95" spans="2:11" s="1" customFormat="1" ht="15" customHeight="1">
      <c r="B95" s="254"/>
      <c r="C95" s="231" t="s">
        <v>812</v>
      </c>
      <c r="D95" s="231"/>
      <c r="E95" s="231"/>
      <c r="F95" s="252" t="s">
        <v>776</v>
      </c>
      <c r="G95" s="253"/>
      <c r="H95" s="231" t="s">
        <v>812</v>
      </c>
      <c r="I95" s="231" t="s">
        <v>811</v>
      </c>
      <c r="J95" s="231"/>
      <c r="K95" s="243"/>
    </row>
    <row r="96" spans="2:11" s="1" customFormat="1" ht="15" customHeight="1">
      <c r="B96" s="254"/>
      <c r="C96" s="231" t="s">
        <v>37</v>
      </c>
      <c r="D96" s="231"/>
      <c r="E96" s="231"/>
      <c r="F96" s="252" t="s">
        <v>776</v>
      </c>
      <c r="G96" s="253"/>
      <c r="H96" s="231" t="s">
        <v>813</v>
      </c>
      <c r="I96" s="231" t="s">
        <v>811</v>
      </c>
      <c r="J96" s="231"/>
      <c r="K96" s="243"/>
    </row>
    <row r="97" spans="2:11" s="1" customFormat="1" ht="15" customHeight="1">
      <c r="B97" s="254"/>
      <c r="C97" s="231" t="s">
        <v>47</v>
      </c>
      <c r="D97" s="231"/>
      <c r="E97" s="231"/>
      <c r="F97" s="252" t="s">
        <v>776</v>
      </c>
      <c r="G97" s="253"/>
      <c r="H97" s="231" t="s">
        <v>814</v>
      </c>
      <c r="I97" s="231" t="s">
        <v>811</v>
      </c>
      <c r="J97" s="231"/>
      <c r="K97" s="243"/>
    </row>
    <row r="98" spans="2:11" s="1" customFormat="1" ht="15" customHeight="1">
      <c r="B98" s="257"/>
      <c r="C98" s="258"/>
      <c r="D98" s="258"/>
      <c r="E98" s="258"/>
      <c r="F98" s="258"/>
      <c r="G98" s="258"/>
      <c r="H98" s="258"/>
      <c r="I98" s="258"/>
      <c r="J98" s="258"/>
      <c r="K98" s="259"/>
    </row>
    <row r="99" spans="2:11" s="1" customFormat="1" ht="18.75" customHeight="1">
      <c r="B99" s="260"/>
      <c r="C99" s="261"/>
      <c r="D99" s="261"/>
      <c r="E99" s="261"/>
      <c r="F99" s="261"/>
      <c r="G99" s="261"/>
      <c r="H99" s="261"/>
      <c r="I99" s="261"/>
      <c r="J99" s="261"/>
      <c r="K99" s="260"/>
    </row>
    <row r="100" spans="2:11" s="1" customFormat="1" ht="18.75" customHeight="1">
      <c r="B100" s="238"/>
      <c r="C100" s="238"/>
      <c r="D100" s="238"/>
      <c r="E100" s="238"/>
      <c r="F100" s="238"/>
      <c r="G100" s="238"/>
      <c r="H100" s="238"/>
      <c r="I100" s="238"/>
      <c r="J100" s="238"/>
      <c r="K100" s="238"/>
    </row>
    <row r="101" spans="2:11" s="1" customFormat="1" ht="7.5" customHeight="1">
      <c r="B101" s="239"/>
      <c r="C101" s="240"/>
      <c r="D101" s="240"/>
      <c r="E101" s="240"/>
      <c r="F101" s="240"/>
      <c r="G101" s="240"/>
      <c r="H101" s="240"/>
      <c r="I101" s="240"/>
      <c r="J101" s="240"/>
      <c r="K101" s="241"/>
    </row>
    <row r="102" spans="2:11" s="1" customFormat="1" ht="45" customHeight="1">
      <c r="B102" s="242"/>
      <c r="C102" s="353" t="s">
        <v>815</v>
      </c>
      <c r="D102" s="353"/>
      <c r="E102" s="353"/>
      <c r="F102" s="353"/>
      <c r="G102" s="353"/>
      <c r="H102" s="353"/>
      <c r="I102" s="353"/>
      <c r="J102" s="353"/>
      <c r="K102" s="243"/>
    </row>
    <row r="103" spans="2:11" s="1" customFormat="1" ht="17.25" customHeight="1">
      <c r="B103" s="242"/>
      <c r="C103" s="244" t="s">
        <v>770</v>
      </c>
      <c r="D103" s="244"/>
      <c r="E103" s="244"/>
      <c r="F103" s="244" t="s">
        <v>771</v>
      </c>
      <c r="G103" s="245"/>
      <c r="H103" s="244" t="s">
        <v>53</v>
      </c>
      <c r="I103" s="244" t="s">
        <v>56</v>
      </c>
      <c r="J103" s="244" t="s">
        <v>772</v>
      </c>
      <c r="K103" s="243"/>
    </row>
    <row r="104" spans="2:11" s="1" customFormat="1" ht="17.25" customHeight="1">
      <c r="B104" s="242"/>
      <c r="C104" s="246" t="s">
        <v>773</v>
      </c>
      <c r="D104" s="246"/>
      <c r="E104" s="246"/>
      <c r="F104" s="247" t="s">
        <v>774</v>
      </c>
      <c r="G104" s="248"/>
      <c r="H104" s="246"/>
      <c r="I104" s="246"/>
      <c r="J104" s="246" t="s">
        <v>775</v>
      </c>
      <c r="K104" s="243"/>
    </row>
    <row r="105" spans="2:11" s="1" customFormat="1" ht="5.25" customHeight="1">
      <c r="B105" s="242"/>
      <c r="C105" s="244"/>
      <c r="D105" s="244"/>
      <c r="E105" s="244"/>
      <c r="F105" s="244"/>
      <c r="G105" s="262"/>
      <c r="H105" s="244"/>
      <c r="I105" s="244"/>
      <c r="J105" s="244"/>
      <c r="K105" s="243"/>
    </row>
    <row r="106" spans="2:11" s="1" customFormat="1" ht="15" customHeight="1">
      <c r="B106" s="242"/>
      <c r="C106" s="231" t="s">
        <v>52</v>
      </c>
      <c r="D106" s="251"/>
      <c r="E106" s="251"/>
      <c r="F106" s="252" t="s">
        <v>776</v>
      </c>
      <c r="G106" s="231"/>
      <c r="H106" s="231" t="s">
        <v>816</v>
      </c>
      <c r="I106" s="231" t="s">
        <v>778</v>
      </c>
      <c r="J106" s="231">
        <v>20</v>
      </c>
      <c r="K106" s="243"/>
    </row>
    <row r="107" spans="2:11" s="1" customFormat="1" ht="15" customHeight="1">
      <c r="B107" s="242"/>
      <c r="C107" s="231" t="s">
        <v>779</v>
      </c>
      <c r="D107" s="231"/>
      <c r="E107" s="231"/>
      <c r="F107" s="252" t="s">
        <v>776</v>
      </c>
      <c r="G107" s="231"/>
      <c r="H107" s="231" t="s">
        <v>816</v>
      </c>
      <c r="I107" s="231" t="s">
        <v>778</v>
      </c>
      <c r="J107" s="231">
        <v>120</v>
      </c>
      <c r="K107" s="243"/>
    </row>
    <row r="108" spans="2:11" s="1" customFormat="1" ht="15" customHeight="1">
      <c r="B108" s="254"/>
      <c r="C108" s="231" t="s">
        <v>781</v>
      </c>
      <c r="D108" s="231"/>
      <c r="E108" s="231"/>
      <c r="F108" s="252" t="s">
        <v>782</v>
      </c>
      <c r="G108" s="231"/>
      <c r="H108" s="231" t="s">
        <v>816</v>
      </c>
      <c r="I108" s="231" t="s">
        <v>778</v>
      </c>
      <c r="J108" s="231">
        <v>50</v>
      </c>
      <c r="K108" s="243"/>
    </row>
    <row r="109" spans="2:11" s="1" customFormat="1" ht="15" customHeight="1">
      <c r="B109" s="254"/>
      <c r="C109" s="231" t="s">
        <v>784</v>
      </c>
      <c r="D109" s="231"/>
      <c r="E109" s="231"/>
      <c r="F109" s="252" t="s">
        <v>776</v>
      </c>
      <c r="G109" s="231"/>
      <c r="H109" s="231" t="s">
        <v>816</v>
      </c>
      <c r="I109" s="231" t="s">
        <v>786</v>
      </c>
      <c r="J109" s="231"/>
      <c r="K109" s="243"/>
    </row>
    <row r="110" spans="2:11" s="1" customFormat="1" ht="15" customHeight="1">
      <c r="B110" s="254"/>
      <c r="C110" s="231" t="s">
        <v>795</v>
      </c>
      <c r="D110" s="231"/>
      <c r="E110" s="231"/>
      <c r="F110" s="252" t="s">
        <v>782</v>
      </c>
      <c r="G110" s="231"/>
      <c r="H110" s="231" t="s">
        <v>816</v>
      </c>
      <c r="I110" s="231" t="s">
        <v>778</v>
      </c>
      <c r="J110" s="231">
        <v>50</v>
      </c>
      <c r="K110" s="243"/>
    </row>
    <row r="111" spans="2:11" s="1" customFormat="1" ht="15" customHeight="1">
      <c r="B111" s="254"/>
      <c r="C111" s="231" t="s">
        <v>803</v>
      </c>
      <c r="D111" s="231"/>
      <c r="E111" s="231"/>
      <c r="F111" s="252" t="s">
        <v>782</v>
      </c>
      <c r="G111" s="231"/>
      <c r="H111" s="231" t="s">
        <v>816</v>
      </c>
      <c r="I111" s="231" t="s">
        <v>778</v>
      </c>
      <c r="J111" s="231">
        <v>50</v>
      </c>
      <c r="K111" s="243"/>
    </row>
    <row r="112" spans="2:11" s="1" customFormat="1" ht="15" customHeight="1">
      <c r="B112" s="254"/>
      <c r="C112" s="231" t="s">
        <v>801</v>
      </c>
      <c r="D112" s="231"/>
      <c r="E112" s="231"/>
      <c r="F112" s="252" t="s">
        <v>782</v>
      </c>
      <c r="G112" s="231"/>
      <c r="H112" s="231" t="s">
        <v>816</v>
      </c>
      <c r="I112" s="231" t="s">
        <v>778</v>
      </c>
      <c r="J112" s="231">
        <v>50</v>
      </c>
      <c r="K112" s="243"/>
    </row>
    <row r="113" spans="2:11" s="1" customFormat="1" ht="15" customHeight="1">
      <c r="B113" s="254"/>
      <c r="C113" s="231" t="s">
        <v>52</v>
      </c>
      <c r="D113" s="231"/>
      <c r="E113" s="231"/>
      <c r="F113" s="252" t="s">
        <v>776</v>
      </c>
      <c r="G113" s="231"/>
      <c r="H113" s="231" t="s">
        <v>817</v>
      </c>
      <c r="I113" s="231" t="s">
        <v>778</v>
      </c>
      <c r="J113" s="231">
        <v>20</v>
      </c>
      <c r="K113" s="243"/>
    </row>
    <row r="114" spans="2:11" s="1" customFormat="1" ht="15" customHeight="1">
      <c r="B114" s="254"/>
      <c r="C114" s="231" t="s">
        <v>818</v>
      </c>
      <c r="D114" s="231"/>
      <c r="E114" s="231"/>
      <c r="F114" s="252" t="s">
        <v>776</v>
      </c>
      <c r="G114" s="231"/>
      <c r="H114" s="231" t="s">
        <v>819</v>
      </c>
      <c r="I114" s="231" t="s">
        <v>778</v>
      </c>
      <c r="J114" s="231">
        <v>120</v>
      </c>
      <c r="K114" s="243"/>
    </row>
    <row r="115" spans="2:11" s="1" customFormat="1" ht="15" customHeight="1">
      <c r="B115" s="254"/>
      <c r="C115" s="231" t="s">
        <v>37</v>
      </c>
      <c r="D115" s="231"/>
      <c r="E115" s="231"/>
      <c r="F115" s="252" t="s">
        <v>776</v>
      </c>
      <c r="G115" s="231"/>
      <c r="H115" s="231" t="s">
        <v>820</v>
      </c>
      <c r="I115" s="231" t="s">
        <v>811</v>
      </c>
      <c r="J115" s="231"/>
      <c r="K115" s="243"/>
    </row>
    <row r="116" spans="2:11" s="1" customFormat="1" ht="15" customHeight="1">
      <c r="B116" s="254"/>
      <c r="C116" s="231" t="s">
        <v>47</v>
      </c>
      <c r="D116" s="231"/>
      <c r="E116" s="231"/>
      <c r="F116" s="252" t="s">
        <v>776</v>
      </c>
      <c r="G116" s="231"/>
      <c r="H116" s="231" t="s">
        <v>821</v>
      </c>
      <c r="I116" s="231" t="s">
        <v>811</v>
      </c>
      <c r="J116" s="231"/>
      <c r="K116" s="243"/>
    </row>
    <row r="117" spans="2:11" s="1" customFormat="1" ht="15" customHeight="1">
      <c r="B117" s="254"/>
      <c r="C117" s="231" t="s">
        <v>56</v>
      </c>
      <c r="D117" s="231"/>
      <c r="E117" s="231"/>
      <c r="F117" s="252" t="s">
        <v>776</v>
      </c>
      <c r="G117" s="231"/>
      <c r="H117" s="231" t="s">
        <v>822</v>
      </c>
      <c r="I117" s="231" t="s">
        <v>823</v>
      </c>
      <c r="J117" s="231"/>
      <c r="K117" s="243"/>
    </row>
    <row r="118" spans="2:11" s="1" customFormat="1" ht="15" customHeight="1">
      <c r="B118" s="257"/>
      <c r="C118" s="263"/>
      <c r="D118" s="263"/>
      <c r="E118" s="263"/>
      <c r="F118" s="263"/>
      <c r="G118" s="263"/>
      <c r="H118" s="263"/>
      <c r="I118" s="263"/>
      <c r="J118" s="263"/>
      <c r="K118" s="259"/>
    </row>
    <row r="119" spans="2:11" s="1" customFormat="1" ht="18.75" customHeight="1">
      <c r="B119" s="264"/>
      <c r="C119" s="265"/>
      <c r="D119" s="265"/>
      <c r="E119" s="265"/>
      <c r="F119" s="266"/>
      <c r="G119" s="265"/>
      <c r="H119" s="265"/>
      <c r="I119" s="265"/>
      <c r="J119" s="265"/>
      <c r="K119" s="264"/>
    </row>
    <row r="120" spans="2:11" s="1" customFormat="1" ht="18.75" customHeight="1">
      <c r="B120" s="238"/>
      <c r="C120" s="238"/>
      <c r="D120" s="238"/>
      <c r="E120" s="238"/>
      <c r="F120" s="238"/>
      <c r="G120" s="238"/>
      <c r="H120" s="238"/>
      <c r="I120" s="238"/>
      <c r="J120" s="238"/>
      <c r="K120" s="238"/>
    </row>
    <row r="121" spans="2:11" s="1" customFormat="1" ht="7.5" customHeight="1">
      <c r="B121" s="267"/>
      <c r="C121" s="268"/>
      <c r="D121" s="268"/>
      <c r="E121" s="268"/>
      <c r="F121" s="268"/>
      <c r="G121" s="268"/>
      <c r="H121" s="268"/>
      <c r="I121" s="268"/>
      <c r="J121" s="268"/>
      <c r="K121" s="269"/>
    </row>
    <row r="122" spans="2:11" s="1" customFormat="1" ht="45" customHeight="1">
      <c r="B122" s="270"/>
      <c r="C122" s="351" t="s">
        <v>824</v>
      </c>
      <c r="D122" s="351"/>
      <c r="E122" s="351"/>
      <c r="F122" s="351"/>
      <c r="G122" s="351"/>
      <c r="H122" s="351"/>
      <c r="I122" s="351"/>
      <c r="J122" s="351"/>
      <c r="K122" s="271"/>
    </row>
    <row r="123" spans="2:11" s="1" customFormat="1" ht="17.25" customHeight="1">
      <c r="B123" s="272"/>
      <c r="C123" s="244" t="s">
        <v>770</v>
      </c>
      <c r="D123" s="244"/>
      <c r="E123" s="244"/>
      <c r="F123" s="244" t="s">
        <v>771</v>
      </c>
      <c r="G123" s="245"/>
      <c r="H123" s="244" t="s">
        <v>53</v>
      </c>
      <c r="I123" s="244" t="s">
        <v>56</v>
      </c>
      <c r="J123" s="244" t="s">
        <v>772</v>
      </c>
      <c r="K123" s="273"/>
    </row>
    <row r="124" spans="2:11" s="1" customFormat="1" ht="17.25" customHeight="1">
      <c r="B124" s="272"/>
      <c r="C124" s="246" t="s">
        <v>773</v>
      </c>
      <c r="D124" s="246"/>
      <c r="E124" s="246"/>
      <c r="F124" s="247" t="s">
        <v>774</v>
      </c>
      <c r="G124" s="248"/>
      <c r="H124" s="246"/>
      <c r="I124" s="246"/>
      <c r="J124" s="246" t="s">
        <v>775</v>
      </c>
      <c r="K124" s="273"/>
    </row>
    <row r="125" spans="2:11" s="1" customFormat="1" ht="5.25" customHeight="1">
      <c r="B125" s="274"/>
      <c r="C125" s="249"/>
      <c r="D125" s="249"/>
      <c r="E125" s="249"/>
      <c r="F125" s="249"/>
      <c r="G125" s="275"/>
      <c r="H125" s="249"/>
      <c r="I125" s="249"/>
      <c r="J125" s="249"/>
      <c r="K125" s="276"/>
    </row>
    <row r="126" spans="2:11" s="1" customFormat="1" ht="15" customHeight="1">
      <c r="B126" s="274"/>
      <c r="C126" s="231" t="s">
        <v>779</v>
      </c>
      <c r="D126" s="251"/>
      <c r="E126" s="251"/>
      <c r="F126" s="252" t="s">
        <v>776</v>
      </c>
      <c r="G126" s="231"/>
      <c r="H126" s="231" t="s">
        <v>816</v>
      </c>
      <c r="I126" s="231" t="s">
        <v>778</v>
      </c>
      <c r="J126" s="231">
        <v>120</v>
      </c>
      <c r="K126" s="277"/>
    </row>
    <row r="127" spans="2:11" s="1" customFormat="1" ht="15" customHeight="1">
      <c r="B127" s="274"/>
      <c r="C127" s="231" t="s">
        <v>825</v>
      </c>
      <c r="D127" s="231"/>
      <c r="E127" s="231"/>
      <c r="F127" s="252" t="s">
        <v>776</v>
      </c>
      <c r="G127" s="231"/>
      <c r="H127" s="231" t="s">
        <v>826</v>
      </c>
      <c r="I127" s="231" t="s">
        <v>778</v>
      </c>
      <c r="J127" s="231" t="s">
        <v>827</v>
      </c>
      <c r="K127" s="277"/>
    </row>
    <row r="128" spans="2:11" s="1" customFormat="1" ht="15" customHeight="1">
      <c r="B128" s="274"/>
      <c r="C128" s="231" t="s">
        <v>724</v>
      </c>
      <c r="D128" s="231"/>
      <c r="E128" s="231"/>
      <c r="F128" s="252" t="s">
        <v>776</v>
      </c>
      <c r="G128" s="231"/>
      <c r="H128" s="231" t="s">
        <v>828</v>
      </c>
      <c r="I128" s="231" t="s">
        <v>778</v>
      </c>
      <c r="J128" s="231" t="s">
        <v>827</v>
      </c>
      <c r="K128" s="277"/>
    </row>
    <row r="129" spans="2:11" s="1" customFormat="1" ht="15" customHeight="1">
      <c r="B129" s="274"/>
      <c r="C129" s="231" t="s">
        <v>787</v>
      </c>
      <c r="D129" s="231"/>
      <c r="E129" s="231"/>
      <c r="F129" s="252" t="s">
        <v>782</v>
      </c>
      <c r="G129" s="231"/>
      <c r="H129" s="231" t="s">
        <v>788</v>
      </c>
      <c r="I129" s="231" t="s">
        <v>778</v>
      </c>
      <c r="J129" s="231">
        <v>15</v>
      </c>
      <c r="K129" s="277"/>
    </row>
    <row r="130" spans="2:11" s="1" customFormat="1" ht="15" customHeight="1">
      <c r="B130" s="274"/>
      <c r="C130" s="255" t="s">
        <v>789</v>
      </c>
      <c r="D130" s="255"/>
      <c r="E130" s="255"/>
      <c r="F130" s="256" t="s">
        <v>782</v>
      </c>
      <c r="G130" s="255"/>
      <c r="H130" s="255" t="s">
        <v>790</v>
      </c>
      <c r="I130" s="255" t="s">
        <v>778</v>
      </c>
      <c r="J130" s="255">
        <v>15</v>
      </c>
      <c r="K130" s="277"/>
    </row>
    <row r="131" spans="2:11" s="1" customFormat="1" ht="15" customHeight="1">
      <c r="B131" s="274"/>
      <c r="C131" s="255" t="s">
        <v>791</v>
      </c>
      <c r="D131" s="255"/>
      <c r="E131" s="255"/>
      <c r="F131" s="256" t="s">
        <v>782</v>
      </c>
      <c r="G131" s="255"/>
      <c r="H131" s="255" t="s">
        <v>792</v>
      </c>
      <c r="I131" s="255" t="s">
        <v>778</v>
      </c>
      <c r="J131" s="255">
        <v>20</v>
      </c>
      <c r="K131" s="277"/>
    </row>
    <row r="132" spans="2:11" s="1" customFormat="1" ht="15" customHeight="1">
      <c r="B132" s="274"/>
      <c r="C132" s="255" t="s">
        <v>793</v>
      </c>
      <c r="D132" s="255"/>
      <c r="E132" s="255"/>
      <c r="F132" s="256" t="s">
        <v>782</v>
      </c>
      <c r="G132" s="255"/>
      <c r="H132" s="255" t="s">
        <v>794</v>
      </c>
      <c r="I132" s="255" t="s">
        <v>778</v>
      </c>
      <c r="J132" s="255">
        <v>20</v>
      </c>
      <c r="K132" s="277"/>
    </row>
    <row r="133" spans="2:11" s="1" customFormat="1" ht="15" customHeight="1">
      <c r="B133" s="274"/>
      <c r="C133" s="231" t="s">
        <v>781</v>
      </c>
      <c r="D133" s="231"/>
      <c r="E133" s="231"/>
      <c r="F133" s="252" t="s">
        <v>782</v>
      </c>
      <c r="G133" s="231"/>
      <c r="H133" s="231" t="s">
        <v>816</v>
      </c>
      <c r="I133" s="231" t="s">
        <v>778</v>
      </c>
      <c r="J133" s="231">
        <v>50</v>
      </c>
      <c r="K133" s="277"/>
    </row>
    <row r="134" spans="2:11" s="1" customFormat="1" ht="15" customHeight="1">
      <c r="B134" s="274"/>
      <c r="C134" s="231" t="s">
        <v>795</v>
      </c>
      <c r="D134" s="231"/>
      <c r="E134" s="231"/>
      <c r="F134" s="252" t="s">
        <v>782</v>
      </c>
      <c r="G134" s="231"/>
      <c r="H134" s="231" t="s">
        <v>816</v>
      </c>
      <c r="I134" s="231" t="s">
        <v>778</v>
      </c>
      <c r="J134" s="231">
        <v>50</v>
      </c>
      <c r="K134" s="277"/>
    </row>
    <row r="135" spans="2:11" s="1" customFormat="1" ht="15" customHeight="1">
      <c r="B135" s="274"/>
      <c r="C135" s="231" t="s">
        <v>801</v>
      </c>
      <c r="D135" s="231"/>
      <c r="E135" s="231"/>
      <c r="F135" s="252" t="s">
        <v>782</v>
      </c>
      <c r="G135" s="231"/>
      <c r="H135" s="231" t="s">
        <v>816</v>
      </c>
      <c r="I135" s="231" t="s">
        <v>778</v>
      </c>
      <c r="J135" s="231">
        <v>50</v>
      </c>
      <c r="K135" s="277"/>
    </row>
    <row r="136" spans="2:11" s="1" customFormat="1" ht="15" customHeight="1">
      <c r="B136" s="274"/>
      <c r="C136" s="231" t="s">
        <v>803</v>
      </c>
      <c r="D136" s="231"/>
      <c r="E136" s="231"/>
      <c r="F136" s="252" t="s">
        <v>782</v>
      </c>
      <c r="G136" s="231"/>
      <c r="H136" s="231" t="s">
        <v>816</v>
      </c>
      <c r="I136" s="231" t="s">
        <v>778</v>
      </c>
      <c r="J136" s="231">
        <v>50</v>
      </c>
      <c r="K136" s="277"/>
    </row>
    <row r="137" spans="2:11" s="1" customFormat="1" ht="15" customHeight="1">
      <c r="B137" s="274"/>
      <c r="C137" s="231" t="s">
        <v>804</v>
      </c>
      <c r="D137" s="231"/>
      <c r="E137" s="231"/>
      <c r="F137" s="252" t="s">
        <v>782</v>
      </c>
      <c r="G137" s="231"/>
      <c r="H137" s="231" t="s">
        <v>829</v>
      </c>
      <c r="I137" s="231" t="s">
        <v>778</v>
      </c>
      <c r="J137" s="231">
        <v>255</v>
      </c>
      <c r="K137" s="277"/>
    </row>
    <row r="138" spans="2:11" s="1" customFormat="1" ht="15" customHeight="1">
      <c r="B138" s="274"/>
      <c r="C138" s="231" t="s">
        <v>806</v>
      </c>
      <c r="D138" s="231"/>
      <c r="E138" s="231"/>
      <c r="F138" s="252" t="s">
        <v>776</v>
      </c>
      <c r="G138" s="231"/>
      <c r="H138" s="231" t="s">
        <v>830</v>
      </c>
      <c r="I138" s="231" t="s">
        <v>808</v>
      </c>
      <c r="J138" s="231"/>
      <c r="K138" s="277"/>
    </row>
    <row r="139" spans="2:11" s="1" customFormat="1" ht="15" customHeight="1">
      <c r="B139" s="274"/>
      <c r="C139" s="231" t="s">
        <v>809</v>
      </c>
      <c r="D139" s="231"/>
      <c r="E139" s="231"/>
      <c r="F139" s="252" t="s">
        <v>776</v>
      </c>
      <c r="G139" s="231"/>
      <c r="H139" s="231" t="s">
        <v>831</v>
      </c>
      <c r="I139" s="231" t="s">
        <v>811</v>
      </c>
      <c r="J139" s="231"/>
      <c r="K139" s="277"/>
    </row>
    <row r="140" spans="2:11" s="1" customFormat="1" ht="15" customHeight="1">
      <c r="B140" s="274"/>
      <c r="C140" s="231" t="s">
        <v>812</v>
      </c>
      <c r="D140" s="231"/>
      <c r="E140" s="231"/>
      <c r="F140" s="252" t="s">
        <v>776</v>
      </c>
      <c r="G140" s="231"/>
      <c r="H140" s="231" t="s">
        <v>812</v>
      </c>
      <c r="I140" s="231" t="s">
        <v>811</v>
      </c>
      <c r="J140" s="231"/>
      <c r="K140" s="277"/>
    </row>
    <row r="141" spans="2:11" s="1" customFormat="1" ht="15" customHeight="1">
      <c r="B141" s="274"/>
      <c r="C141" s="231" t="s">
        <v>37</v>
      </c>
      <c r="D141" s="231"/>
      <c r="E141" s="231"/>
      <c r="F141" s="252" t="s">
        <v>776</v>
      </c>
      <c r="G141" s="231"/>
      <c r="H141" s="231" t="s">
        <v>832</v>
      </c>
      <c r="I141" s="231" t="s">
        <v>811</v>
      </c>
      <c r="J141" s="231"/>
      <c r="K141" s="277"/>
    </row>
    <row r="142" spans="2:11" s="1" customFormat="1" ht="15" customHeight="1">
      <c r="B142" s="274"/>
      <c r="C142" s="231" t="s">
        <v>833</v>
      </c>
      <c r="D142" s="231"/>
      <c r="E142" s="231"/>
      <c r="F142" s="252" t="s">
        <v>776</v>
      </c>
      <c r="G142" s="231"/>
      <c r="H142" s="231" t="s">
        <v>834</v>
      </c>
      <c r="I142" s="231" t="s">
        <v>811</v>
      </c>
      <c r="J142" s="231"/>
      <c r="K142" s="277"/>
    </row>
    <row r="143" spans="2:11" s="1" customFormat="1" ht="15" customHeight="1">
      <c r="B143" s="278"/>
      <c r="C143" s="279"/>
      <c r="D143" s="279"/>
      <c r="E143" s="279"/>
      <c r="F143" s="279"/>
      <c r="G143" s="279"/>
      <c r="H143" s="279"/>
      <c r="I143" s="279"/>
      <c r="J143" s="279"/>
      <c r="K143" s="280"/>
    </row>
    <row r="144" spans="2:11" s="1" customFormat="1" ht="18.75" customHeight="1">
      <c r="B144" s="265"/>
      <c r="C144" s="265"/>
      <c r="D144" s="265"/>
      <c r="E144" s="265"/>
      <c r="F144" s="266"/>
      <c r="G144" s="265"/>
      <c r="H144" s="265"/>
      <c r="I144" s="265"/>
      <c r="J144" s="265"/>
      <c r="K144" s="265"/>
    </row>
    <row r="145" spans="2:11" s="1" customFormat="1" ht="18.75" customHeight="1">
      <c r="B145" s="238"/>
      <c r="C145" s="238"/>
      <c r="D145" s="238"/>
      <c r="E145" s="238"/>
      <c r="F145" s="238"/>
      <c r="G145" s="238"/>
      <c r="H145" s="238"/>
      <c r="I145" s="238"/>
      <c r="J145" s="238"/>
      <c r="K145" s="238"/>
    </row>
    <row r="146" spans="2:11" s="1" customFormat="1" ht="7.5" customHeight="1">
      <c r="B146" s="239"/>
      <c r="C146" s="240"/>
      <c r="D146" s="240"/>
      <c r="E146" s="240"/>
      <c r="F146" s="240"/>
      <c r="G146" s="240"/>
      <c r="H146" s="240"/>
      <c r="I146" s="240"/>
      <c r="J146" s="240"/>
      <c r="K146" s="241"/>
    </row>
    <row r="147" spans="2:11" s="1" customFormat="1" ht="45" customHeight="1">
      <c r="B147" s="242"/>
      <c r="C147" s="353" t="s">
        <v>835</v>
      </c>
      <c r="D147" s="353"/>
      <c r="E147" s="353"/>
      <c r="F147" s="353"/>
      <c r="G147" s="353"/>
      <c r="H147" s="353"/>
      <c r="I147" s="353"/>
      <c r="J147" s="353"/>
      <c r="K147" s="243"/>
    </row>
    <row r="148" spans="2:11" s="1" customFormat="1" ht="17.25" customHeight="1">
      <c r="B148" s="242"/>
      <c r="C148" s="244" t="s">
        <v>770</v>
      </c>
      <c r="D148" s="244"/>
      <c r="E148" s="244"/>
      <c r="F148" s="244" t="s">
        <v>771</v>
      </c>
      <c r="G148" s="245"/>
      <c r="H148" s="244" t="s">
        <v>53</v>
      </c>
      <c r="I148" s="244" t="s">
        <v>56</v>
      </c>
      <c r="J148" s="244" t="s">
        <v>772</v>
      </c>
      <c r="K148" s="243"/>
    </row>
    <row r="149" spans="2:11" s="1" customFormat="1" ht="17.25" customHeight="1">
      <c r="B149" s="242"/>
      <c r="C149" s="246" t="s">
        <v>773</v>
      </c>
      <c r="D149" s="246"/>
      <c r="E149" s="246"/>
      <c r="F149" s="247" t="s">
        <v>774</v>
      </c>
      <c r="G149" s="248"/>
      <c r="H149" s="246"/>
      <c r="I149" s="246"/>
      <c r="J149" s="246" t="s">
        <v>775</v>
      </c>
      <c r="K149" s="243"/>
    </row>
    <row r="150" spans="2:11" s="1" customFormat="1" ht="5.25" customHeight="1">
      <c r="B150" s="254"/>
      <c r="C150" s="249"/>
      <c r="D150" s="249"/>
      <c r="E150" s="249"/>
      <c r="F150" s="249"/>
      <c r="G150" s="250"/>
      <c r="H150" s="249"/>
      <c r="I150" s="249"/>
      <c r="J150" s="249"/>
      <c r="K150" s="277"/>
    </row>
    <row r="151" spans="2:11" s="1" customFormat="1" ht="15" customHeight="1">
      <c r="B151" s="254"/>
      <c r="C151" s="281" t="s">
        <v>779</v>
      </c>
      <c r="D151" s="231"/>
      <c r="E151" s="231"/>
      <c r="F151" s="282" t="s">
        <v>776</v>
      </c>
      <c r="G151" s="231"/>
      <c r="H151" s="281" t="s">
        <v>816</v>
      </c>
      <c r="I151" s="281" t="s">
        <v>778</v>
      </c>
      <c r="J151" s="281">
        <v>120</v>
      </c>
      <c r="K151" s="277"/>
    </row>
    <row r="152" spans="2:11" s="1" customFormat="1" ht="15" customHeight="1">
      <c r="B152" s="254"/>
      <c r="C152" s="281" t="s">
        <v>825</v>
      </c>
      <c r="D152" s="231"/>
      <c r="E152" s="231"/>
      <c r="F152" s="282" t="s">
        <v>776</v>
      </c>
      <c r="G152" s="231"/>
      <c r="H152" s="281" t="s">
        <v>836</v>
      </c>
      <c r="I152" s="281" t="s">
        <v>778</v>
      </c>
      <c r="J152" s="281" t="s">
        <v>827</v>
      </c>
      <c r="K152" s="277"/>
    </row>
    <row r="153" spans="2:11" s="1" customFormat="1" ht="15" customHeight="1">
      <c r="B153" s="254"/>
      <c r="C153" s="281" t="s">
        <v>724</v>
      </c>
      <c r="D153" s="231"/>
      <c r="E153" s="231"/>
      <c r="F153" s="282" t="s">
        <v>776</v>
      </c>
      <c r="G153" s="231"/>
      <c r="H153" s="281" t="s">
        <v>837</v>
      </c>
      <c r="I153" s="281" t="s">
        <v>778</v>
      </c>
      <c r="J153" s="281" t="s">
        <v>827</v>
      </c>
      <c r="K153" s="277"/>
    </row>
    <row r="154" spans="2:11" s="1" customFormat="1" ht="15" customHeight="1">
      <c r="B154" s="254"/>
      <c r="C154" s="281" t="s">
        <v>781</v>
      </c>
      <c r="D154" s="231"/>
      <c r="E154" s="231"/>
      <c r="F154" s="282" t="s">
        <v>782</v>
      </c>
      <c r="G154" s="231"/>
      <c r="H154" s="281" t="s">
        <v>816</v>
      </c>
      <c r="I154" s="281" t="s">
        <v>778</v>
      </c>
      <c r="J154" s="281">
        <v>50</v>
      </c>
      <c r="K154" s="277"/>
    </row>
    <row r="155" spans="2:11" s="1" customFormat="1" ht="15" customHeight="1">
      <c r="B155" s="254"/>
      <c r="C155" s="281" t="s">
        <v>784</v>
      </c>
      <c r="D155" s="231"/>
      <c r="E155" s="231"/>
      <c r="F155" s="282" t="s">
        <v>776</v>
      </c>
      <c r="G155" s="231"/>
      <c r="H155" s="281" t="s">
        <v>816</v>
      </c>
      <c r="I155" s="281" t="s">
        <v>786</v>
      </c>
      <c r="J155" s="281"/>
      <c r="K155" s="277"/>
    </row>
    <row r="156" spans="2:11" s="1" customFormat="1" ht="15" customHeight="1">
      <c r="B156" s="254"/>
      <c r="C156" s="281" t="s">
        <v>795</v>
      </c>
      <c r="D156" s="231"/>
      <c r="E156" s="231"/>
      <c r="F156" s="282" t="s">
        <v>782</v>
      </c>
      <c r="G156" s="231"/>
      <c r="H156" s="281" t="s">
        <v>816</v>
      </c>
      <c r="I156" s="281" t="s">
        <v>778</v>
      </c>
      <c r="J156" s="281">
        <v>50</v>
      </c>
      <c r="K156" s="277"/>
    </row>
    <row r="157" spans="2:11" s="1" customFormat="1" ht="15" customHeight="1">
      <c r="B157" s="254"/>
      <c r="C157" s="281" t="s">
        <v>803</v>
      </c>
      <c r="D157" s="231"/>
      <c r="E157" s="231"/>
      <c r="F157" s="282" t="s">
        <v>782</v>
      </c>
      <c r="G157" s="231"/>
      <c r="H157" s="281" t="s">
        <v>816</v>
      </c>
      <c r="I157" s="281" t="s">
        <v>778</v>
      </c>
      <c r="J157" s="281">
        <v>50</v>
      </c>
      <c r="K157" s="277"/>
    </row>
    <row r="158" spans="2:11" s="1" customFormat="1" ht="15" customHeight="1">
      <c r="B158" s="254"/>
      <c r="C158" s="281" t="s">
        <v>801</v>
      </c>
      <c r="D158" s="231"/>
      <c r="E158" s="231"/>
      <c r="F158" s="282" t="s">
        <v>782</v>
      </c>
      <c r="G158" s="231"/>
      <c r="H158" s="281" t="s">
        <v>816</v>
      </c>
      <c r="I158" s="281" t="s">
        <v>778</v>
      </c>
      <c r="J158" s="281">
        <v>50</v>
      </c>
      <c r="K158" s="277"/>
    </row>
    <row r="159" spans="2:11" s="1" customFormat="1" ht="15" customHeight="1">
      <c r="B159" s="254"/>
      <c r="C159" s="281" t="s">
        <v>99</v>
      </c>
      <c r="D159" s="231"/>
      <c r="E159" s="231"/>
      <c r="F159" s="282" t="s">
        <v>776</v>
      </c>
      <c r="G159" s="231"/>
      <c r="H159" s="281" t="s">
        <v>838</v>
      </c>
      <c r="I159" s="281" t="s">
        <v>778</v>
      </c>
      <c r="J159" s="281" t="s">
        <v>839</v>
      </c>
      <c r="K159" s="277"/>
    </row>
    <row r="160" spans="2:11" s="1" customFormat="1" ht="15" customHeight="1">
      <c r="B160" s="254"/>
      <c r="C160" s="281" t="s">
        <v>840</v>
      </c>
      <c r="D160" s="231"/>
      <c r="E160" s="231"/>
      <c r="F160" s="282" t="s">
        <v>776</v>
      </c>
      <c r="G160" s="231"/>
      <c r="H160" s="281" t="s">
        <v>841</v>
      </c>
      <c r="I160" s="281" t="s">
        <v>811</v>
      </c>
      <c r="J160" s="281"/>
      <c r="K160" s="277"/>
    </row>
    <row r="161" spans="2:11" s="1" customFormat="1" ht="15" customHeight="1">
      <c r="B161" s="283"/>
      <c r="C161" s="263"/>
      <c r="D161" s="263"/>
      <c r="E161" s="263"/>
      <c r="F161" s="263"/>
      <c r="G161" s="263"/>
      <c r="H161" s="263"/>
      <c r="I161" s="263"/>
      <c r="J161" s="263"/>
      <c r="K161" s="284"/>
    </row>
    <row r="162" spans="2:11" s="1" customFormat="1" ht="18.75" customHeight="1">
      <c r="B162" s="265"/>
      <c r="C162" s="275"/>
      <c r="D162" s="275"/>
      <c r="E162" s="275"/>
      <c r="F162" s="285"/>
      <c r="G162" s="275"/>
      <c r="H162" s="275"/>
      <c r="I162" s="275"/>
      <c r="J162" s="275"/>
      <c r="K162" s="265"/>
    </row>
    <row r="163" spans="2:11" s="1" customFormat="1" ht="18.75" customHeight="1">
      <c r="B163" s="238"/>
      <c r="C163" s="238"/>
      <c r="D163" s="238"/>
      <c r="E163" s="238"/>
      <c r="F163" s="238"/>
      <c r="G163" s="238"/>
      <c r="H163" s="238"/>
      <c r="I163" s="238"/>
      <c r="J163" s="238"/>
      <c r="K163" s="238"/>
    </row>
    <row r="164" spans="2:11" s="1" customFormat="1" ht="7.5" customHeight="1">
      <c r="B164" s="220"/>
      <c r="C164" s="221"/>
      <c r="D164" s="221"/>
      <c r="E164" s="221"/>
      <c r="F164" s="221"/>
      <c r="G164" s="221"/>
      <c r="H164" s="221"/>
      <c r="I164" s="221"/>
      <c r="J164" s="221"/>
      <c r="K164" s="222"/>
    </row>
    <row r="165" spans="2:11" s="1" customFormat="1" ht="45" customHeight="1">
      <c r="B165" s="223"/>
      <c r="C165" s="351" t="s">
        <v>842</v>
      </c>
      <c r="D165" s="351"/>
      <c r="E165" s="351"/>
      <c r="F165" s="351"/>
      <c r="G165" s="351"/>
      <c r="H165" s="351"/>
      <c r="I165" s="351"/>
      <c r="J165" s="351"/>
      <c r="K165" s="224"/>
    </row>
    <row r="166" spans="2:11" s="1" customFormat="1" ht="17.25" customHeight="1">
      <c r="B166" s="223"/>
      <c r="C166" s="244" t="s">
        <v>770</v>
      </c>
      <c r="D166" s="244"/>
      <c r="E166" s="244"/>
      <c r="F166" s="244" t="s">
        <v>771</v>
      </c>
      <c r="G166" s="286"/>
      <c r="H166" s="287" t="s">
        <v>53</v>
      </c>
      <c r="I166" s="287" t="s">
        <v>56</v>
      </c>
      <c r="J166" s="244" t="s">
        <v>772</v>
      </c>
      <c r="K166" s="224"/>
    </row>
    <row r="167" spans="2:11" s="1" customFormat="1" ht="17.25" customHeight="1">
      <c r="B167" s="225"/>
      <c r="C167" s="246" t="s">
        <v>773</v>
      </c>
      <c r="D167" s="246"/>
      <c r="E167" s="246"/>
      <c r="F167" s="247" t="s">
        <v>774</v>
      </c>
      <c r="G167" s="288"/>
      <c r="H167" s="289"/>
      <c r="I167" s="289"/>
      <c r="J167" s="246" t="s">
        <v>775</v>
      </c>
      <c r="K167" s="226"/>
    </row>
    <row r="168" spans="2:11" s="1" customFormat="1" ht="5.25" customHeight="1">
      <c r="B168" s="254"/>
      <c r="C168" s="249"/>
      <c r="D168" s="249"/>
      <c r="E168" s="249"/>
      <c r="F168" s="249"/>
      <c r="G168" s="250"/>
      <c r="H168" s="249"/>
      <c r="I168" s="249"/>
      <c r="J168" s="249"/>
      <c r="K168" s="277"/>
    </row>
    <row r="169" spans="2:11" s="1" customFormat="1" ht="15" customHeight="1">
      <c r="B169" s="254"/>
      <c r="C169" s="231" t="s">
        <v>779</v>
      </c>
      <c r="D169" s="231"/>
      <c r="E169" s="231"/>
      <c r="F169" s="252" t="s">
        <v>776</v>
      </c>
      <c r="G169" s="231"/>
      <c r="H169" s="231" t="s">
        <v>816</v>
      </c>
      <c r="I169" s="231" t="s">
        <v>778</v>
      </c>
      <c r="J169" s="231">
        <v>120</v>
      </c>
      <c r="K169" s="277"/>
    </row>
    <row r="170" spans="2:11" s="1" customFormat="1" ht="15" customHeight="1">
      <c r="B170" s="254"/>
      <c r="C170" s="231" t="s">
        <v>825</v>
      </c>
      <c r="D170" s="231"/>
      <c r="E170" s="231"/>
      <c r="F170" s="252" t="s">
        <v>776</v>
      </c>
      <c r="G170" s="231"/>
      <c r="H170" s="231" t="s">
        <v>826</v>
      </c>
      <c r="I170" s="231" t="s">
        <v>778</v>
      </c>
      <c r="J170" s="231" t="s">
        <v>827</v>
      </c>
      <c r="K170" s="277"/>
    </row>
    <row r="171" spans="2:11" s="1" customFormat="1" ht="15" customHeight="1">
      <c r="B171" s="254"/>
      <c r="C171" s="231" t="s">
        <v>724</v>
      </c>
      <c r="D171" s="231"/>
      <c r="E171" s="231"/>
      <c r="F171" s="252" t="s">
        <v>776</v>
      </c>
      <c r="G171" s="231"/>
      <c r="H171" s="231" t="s">
        <v>843</v>
      </c>
      <c r="I171" s="231" t="s">
        <v>778</v>
      </c>
      <c r="J171" s="231" t="s">
        <v>827</v>
      </c>
      <c r="K171" s="277"/>
    </row>
    <row r="172" spans="2:11" s="1" customFormat="1" ht="15" customHeight="1">
      <c r="B172" s="254"/>
      <c r="C172" s="231" t="s">
        <v>781</v>
      </c>
      <c r="D172" s="231"/>
      <c r="E172" s="231"/>
      <c r="F172" s="252" t="s">
        <v>782</v>
      </c>
      <c r="G172" s="231"/>
      <c r="H172" s="231" t="s">
        <v>843</v>
      </c>
      <c r="I172" s="231" t="s">
        <v>778</v>
      </c>
      <c r="J172" s="231">
        <v>50</v>
      </c>
      <c r="K172" s="277"/>
    </row>
    <row r="173" spans="2:11" s="1" customFormat="1" ht="15" customHeight="1">
      <c r="B173" s="254"/>
      <c r="C173" s="231" t="s">
        <v>784</v>
      </c>
      <c r="D173" s="231"/>
      <c r="E173" s="231"/>
      <c r="F173" s="252" t="s">
        <v>776</v>
      </c>
      <c r="G173" s="231"/>
      <c r="H173" s="231" t="s">
        <v>843</v>
      </c>
      <c r="I173" s="231" t="s">
        <v>786</v>
      </c>
      <c r="J173" s="231"/>
      <c r="K173" s="277"/>
    </row>
    <row r="174" spans="2:11" s="1" customFormat="1" ht="15" customHeight="1">
      <c r="B174" s="254"/>
      <c r="C174" s="231" t="s">
        <v>795</v>
      </c>
      <c r="D174" s="231"/>
      <c r="E174" s="231"/>
      <c r="F174" s="252" t="s">
        <v>782</v>
      </c>
      <c r="G174" s="231"/>
      <c r="H174" s="231" t="s">
        <v>843</v>
      </c>
      <c r="I174" s="231" t="s">
        <v>778</v>
      </c>
      <c r="J174" s="231">
        <v>50</v>
      </c>
      <c r="K174" s="277"/>
    </row>
    <row r="175" spans="2:11" s="1" customFormat="1" ht="15" customHeight="1">
      <c r="B175" s="254"/>
      <c r="C175" s="231" t="s">
        <v>803</v>
      </c>
      <c r="D175" s="231"/>
      <c r="E175" s="231"/>
      <c r="F175" s="252" t="s">
        <v>782</v>
      </c>
      <c r="G175" s="231"/>
      <c r="H175" s="231" t="s">
        <v>843</v>
      </c>
      <c r="I175" s="231" t="s">
        <v>778</v>
      </c>
      <c r="J175" s="231">
        <v>50</v>
      </c>
      <c r="K175" s="277"/>
    </row>
    <row r="176" spans="2:11" s="1" customFormat="1" ht="15" customHeight="1">
      <c r="B176" s="254"/>
      <c r="C176" s="231" t="s">
        <v>801</v>
      </c>
      <c r="D176" s="231"/>
      <c r="E176" s="231"/>
      <c r="F176" s="252" t="s">
        <v>782</v>
      </c>
      <c r="G176" s="231"/>
      <c r="H176" s="231" t="s">
        <v>843</v>
      </c>
      <c r="I176" s="231" t="s">
        <v>778</v>
      </c>
      <c r="J176" s="231">
        <v>50</v>
      </c>
      <c r="K176" s="277"/>
    </row>
    <row r="177" spans="2:11" s="1" customFormat="1" ht="15" customHeight="1">
      <c r="B177" s="254"/>
      <c r="C177" s="231" t="s">
        <v>110</v>
      </c>
      <c r="D177" s="231"/>
      <c r="E177" s="231"/>
      <c r="F177" s="252" t="s">
        <v>776</v>
      </c>
      <c r="G177" s="231"/>
      <c r="H177" s="231" t="s">
        <v>844</v>
      </c>
      <c r="I177" s="231" t="s">
        <v>845</v>
      </c>
      <c r="J177" s="231"/>
      <c r="K177" s="277"/>
    </row>
    <row r="178" spans="2:11" s="1" customFormat="1" ht="15" customHeight="1">
      <c r="B178" s="254"/>
      <c r="C178" s="231" t="s">
        <v>56</v>
      </c>
      <c r="D178" s="231"/>
      <c r="E178" s="231"/>
      <c r="F178" s="252" t="s">
        <v>776</v>
      </c>
      <c r="G178" s="231"/>
      <c r="H178" s="231" t="s">
        <v>846</v>
      </c>
      <c r="I178" s="231" t="s">
        <v>847</v>
      </c>
      <c r="J178" s="231">
        <v>1</v>
      </c>
      <c r="K178" s="277"/>
    </row>
    <row r="179" spans="2:11" s="1" customFormat="1" ht="15" customHeight="1">
      <c r="B179" s="254"/>
      <c r="C179" s="231" t="s">
        <v>52</v>
      </c>
      <c r="D179" s="231"/>
      <c r="E179" s="231"/>
      <c r="F179" s="252" t="s">
        <v>776</v>
      </c>
      <c r="G179" s="231"/>
      <c r="H179" s="231" t="s">
        <v>848</v>
      </c>
      <c r="I179" s="231" t="s">
        <v>778</v>
      </c>
      <c r="J179" s="231">
        <v>20</v>
      </c>
      <c r="K179" s="277"/>
    </row>
    <row r="180" spans="2:11" s="1" customFormat="1" ht="15" customHeight="1">
      <c r="B180" s="254"/>
      <c r="C180" s="231" t="s">
        <v>53</v>
      </c>
      <c r="D180" s="231"/>
      <c r="E180" s="231"/>
      <c r="F180" s="252" t="s">
        <v>776</v>
      </c>
      <c r="G180" s="231"/>
      <c r="H180" s="231" t="s">
        <v>849</v>
      </c>
      <c r="I180" s="231" t="s">
        <v>778</v>
      </c>
      <c r="J180" s="231">
        <v>255</v>
      </c>
      <c r="K180" s="277"/>
    </row>
    <row r="181" spans="2:11" s="1" customFormat="1" ht="15" customHeight="1">
      <c r="B181" s="254"/>
      <c r="C181" s="231" t="s">
        <v>111</v>
      </c>
      <c r="D181" s="231"/>
      <c r="E181" s="231"/>
      <c r="F181" s="252" t="s">
        <v>776</v>
      </c>
      <c r="G181" s="231"/>
      <c r="H181" s="231" t="s">
        <v>740</v>
      </c>
      <c r="I181" s="231" t="s">
        <v>778</v>
      </c>
      <c r="J181" s="231">
        <v>10</v>
      </c>
      <c r="K181" s="277"/>
    </row>
    <row r="182" spans="2:11" s="1" customFormat="1" ht="15" customHeight="1">
      <c r="B182" s="254"/>
      <c r="C182" s="231" t="s">
        <v>112</v>
      </c>
      <c r="D182" s="231"/>
      <c r="E182" s="231"/>
      <c r="F182" s="252" t="s">
        <v>776</v>
      </c>
      <c r="G182" s="231"/>
      <c r="H182" s="231" t="s">
        <v>850</v>
      </c>
      <c r="I182" s="231" t="s">
        <v>811</v>
      </c>
      <c r="J182" s="231"/>
      <c r="K182" s="277"/>
    </row>
    <row r="183" spans="2:11" s="1" customFormat="1" ht="15" customHeight="1">
      <c r="B183" s="254"/>
      <c r="C183" s="231" t="s">
        <v>851</v>
      </c>
      <c r="D183" s="231"/>
      <c r="E183" s="231"/>
      <c r="F183" s="252" t="s">
        <v>776</v>
      </c>
      <c r="G183" s="231"/>
      <c r="H183" s="231" t="s">
        <v>852</v>
      </c>
      <c r="I183" s="231" t="s">
        <v>811</v>
      </c>
      <c r="J183" s="231"/>
      <c r="K183" s="277"/>
    </row>
    <row r="184" spans="2:11" s="1" customFormat="1" ht="15" customHeight="1">
      <c r="B184" s="254"/>
      <c r="C184" s="231" t="s">
        <v>840</v>
      </c>
      <c r="D184" s="231"/>
      <c r="E184" s="231"/>
      <c r="F184" s="252" t="s">
        <v>776</v>
      </c>
      <c r="G184" s="231"/>
      <c r="H184" s="231" t="s">
        <v>853</v>
      </c>
      <c r="I184" s="231" t="s">
        <v>811</v>
      </c>
      <c r="J184" s="231"/>
      <c r="K184" s="277"/>
    </row>
    <row r="185" spans="2:11" s="1" customFormat="1" ht="15" customHeight="1">
      <c r="B185" s="254"/>
      <c r="C185" s="231" t="s">
        <v>114</v>
      </c>
      <c r="D185" s="231"/>
      <c r="E185" s="231"/>
      <c r="F185" s="252" t="s">
        <v>782</v>
      </c>
      <c r="G185" s="231"/>
      <c r="H185" s="231" t="s">
        <v>854</v>
      </c>
      <c r="I185" s="231" t="s">
        <v>778</v>
      </c>
      <c r="J185" s="231">
        <v>50</v>
      </c>
      <c r="K185" s="277"/>
    </row>
    <row r="186" spans="2:11" s="1" customFormat="1" ht="15" customHeight="1">
      <c r="B186" s="254"/>
      <c r="C186" s="231" t="s">
        <v>855</v>
      </c>
      <c r="D186" s="231"/>
      <c r="E186" s="231"/>
      <c r="F186" s="252" t="s">
        <v>782</v>
      </c>
      <c r="G186" s="231"/>
      <c r="H186" s="231" t="s">
        <v>856</v>
      </c>
      <c r="I186" s="231" t="s">
        <v>857</v>
      </c>
      <c r="J186" s="231"/>
      <c r="K186" s="277"/>
    </row>
    <row r="187" spans="2:11" s="1" customFormat="1" ht="15" customHeight="1">
      <c r="B187" s="254"/>
      <c r="C187" s="231" t="s">
        <v>858</v>
      </c>
      <c r="D187" s="231"/>
      <c r="E187" s="231"/>
      <c r="F187" s="252" t="s">
        <v>782</v>
      </c>
      <c r="G187" s="231"/>
      <c r="H187" s="231" t="s">
        <v>859</v>
      </c>
      <c r="I187" s="231" t="s">
        <v>857</v>
      </c>
      <c r="J187" s="231"/>
      <c r="K187" s="277"/>
    </row>
    <row r="188" spans="2:11" s="1" customFormat="1" ht="15" customHeight="1">
      <c r="B188" s="254"/>
      <c r="C188" s="231" t="s">
        <v>860</v>
      </c>
      <c r="D188" s="231"/>
      <c r="E188" s="231"/>
      <c r="F188" s="252" t="s">
        <v>782</v>
      </c>
      <c r="G188" s="231"/>
      <c r="H188" s="231" t="s">
        <v>861</v>
      </c>
      <c r="I188" s="231" t="s">
        <v>857</v>
      </c>
      <c r="J188" s="231"/>
      <c r="K188" s="277"/>
    </row>
    <row r="189" spans="2:11" s="1" customFormat="1" ht="15" customHeight="1">
      <c r="B189" s="254"/>
      <c r="C189" s="290" t="s">
        <v>862</v>
      </c>
      <c r="D189" s="231"/>
      <c r="E189" s="231"/>
      <c r="F189" s="252" t="s">
        <v>782</v>
      </c>
      <c r="G189" s="231"/>
      <c r="H189" s="231" t="s">
        <v>863</v>
      </c>
      <c r="I189" s="231" t="s">
        <v>864</v>
      </c>
      <c r="J189" s="291" t="s">
        <v>865</v>
      </c>
      <c r="K189" s="277"/>
    </row>
    <row r="190" spans="2:11" s="1" customFormat="1" ht="15" customHeight="1">
      <c r="B190" s="254"/>
      <c r="C190" s="290" t="s">
        <v>41</v>
      </c>
      <c r="D190" s="231"/>
      <c r="E190" s="231"/>
      <c r="F190" s="252" t="s">
        <v>776</v>
      </c>
      <c r="G190" s="231"/>
      <c r="H190" s="228" t="s">
        <v>866</v>
      </c>
      <c r="I190" s="231" t="s">
        <v>867</v>
      </c>
      <c r="J190" s="231"/>
      <c r="K190" s="277"/>
    </row>
    <row r="191" spans="2:11" s="1" customFormat="1" ht="15" customHeight="1">
      <c r="B191" s="254"/>
      <c r="C191" s="290" t="s">
        <v>868</v>
      </c>
      <c r="D191" s="231"/>
      <c r="E191" s="231"/>
      <c r="F191" s="252" t="s">
        <v>776</v>
      </c>
      <c r="G191" s="231"/>
      <c r="H191" s="231" t="s">
        <v>869</v>
      </c>
      <c r="I191" s="231" t="s">
        <v>811</v>
      </c>
      <c r="J191" s="231"/>
      <c r="K191" s="277"/>
    </row>
    <row r="192" spans="2:11" s="1" customFormat="1" ht="15" customHeight="1">
      <c r="B192" s="254"/>
      <c r="C192" s="290" t="s">
        <v>870</v>
      </c>
      <c r="D192" s="231"/>
      <c r="E192" s="231"/>
      <c r="F192" s="252" t="s">
        <v>776</v>
      </c>
      <c r="G192" s="231"/>
      <c r="H192" s="231" t="s">
        <v>871</v>
      </c>
      <c r="I192" s="231" t="s">
        <v>811</v>
      </c>
      <c r="J192" s="231"/>
      <c r="K192" s="277"/>
    </row>
    <row r="193" spans="2:11" s="1" customFormat="1" ht="15" customHeight="1">
      <c r="B193" s="254"/>
      <c r="C193" s="290" t="s">
        <v>872</v>
      </c>
      <c r="D193" s="231"/>
      <c r="E193" s="231"/>
      <c r="F193" s="252" t="s">
        <v>782</v>
      </c>
      <c r="G193" s="231"/>
      <c r="H193" s="231" t="s">
        <v>873</v>
      </c>
      <c r="I193" s="231" t="s">
        <v>811</v>
      </c>
      <c r="J193" s="231"/>
      <c r="K193" s="277"/>
    </row>
    <row r="194" spans="2:11" s="1" customFormat="1" ht="15" customHeight="1">
      <c r="B194" s="283"/>
      <c r="C194" s="292"/>
      <c r="D194" s="263"/>
      <c r="E194" s="263"/>
      <c r="F194" s="263"/>
      <c r="G194" s="263"/>
      <c r="H194" s="263"/>
      <c r="I194" s="263"/>
      <c r="J194" s="263"/>
      <c r="K194" s="284"/>
    </row>
    <row r="195" spans="2:11" s="1" customFormat="1" ht="18.75" customHeight="1">
      <c r="B195" s="265"/>
      <c r="C195" s="275"/>
      <c r="D195" s="275"/>
      <c r="E195" s="275"/>
      <c r="F195" s="285"/>
      <c r="G195" s="275"/>
      <c r="H195" s="275"/>
      <c r="I195" s="275"/>
      <c r="J195" s="275"/>
      <c r="K195" s="265"/>
    </row>
    <row r="196" spans="2:11" s="1" customFormat="1" ht="18.75" customHeight="1">
      <c r="B196" s="265"/>
      <c r="C196" s="275"/>
      <c r="D196" s="275"/>
      <c r="E196" s="275"/>
      <c r="F196" s="285"/>
      <c r="G196" s="275"/>
      <c r="H196" s="275"/>
      <c r="I196" s="275"/>
      <c r="J196" s="275"/>
      <c r="K196" s="265"/>
    </row>
    <row r="197" spans="2:11" s="1" customFormat="1" ht="18.75" customHeight="1">
      <c r="B197" s="238"/>
      <c r="C197" s="238"/>
      <c r="D197" s="238"/>
      <c r="E197" s="238"/>
      <c r="F197" s="238"/>
      <c r="G197" s="238"/>
      <c r="H197" s="238"/>
      <c r="I197" s="238"/>
      <c r="J197" s="238"/>
      <c r="K197" s="238"/>
    </row>
    <row r="198" spans="2:11" s="1" customFormat="1" ht="12">
      <c r="B198" s="220"/>
      <c r="C198" s="221"/>
      <c r="D198" s="221"/>
      <c r="E198" s="221"/>
      <c r="F198" s="221"/>
      <c r="G198" s="221"/>
      <c r="H198" s="221"/>
      <c r="I198" s="221"/>
      <c r="J198" s="221"/>
      <c r="K198" s="222"/>
    </row>
    <row r="199" spans="2:11" s="1" customFormat="1" ht="22.2">
      <c r="B199" s="223"/>
      <c r="C199" s="351" t="s">
        <v>874</v>
      </c>
      <c r="D199" s="351"/>
      <c r="E199" s="351"/>
      <c r="F199" s="351"/>
      <c r="G199" s="351"/>
      <c r="H199" s="351"/>
      <c r="I199" s="351"/>
      <c r="J199" s="351"/>
      <c r="K199" s="224"/>
    </row>
    <row r="200" spans="2:11" s="1" customFormat="1" ht="25.5" customHeight="1">
      <c r="B200" s="223"/>
      <c r="C200" s="293" t="s">
        <v>875</v>
      </c>
      <c r="D200" s="293"/>
      <c r="E200" s="293"/>
      <c r="F200" s="293" t="s">
        <v>876</v>
      </c>
      <c r="G200" s="294"/>
      <c r="H200" s="357" t="s">
        <v>877</v>
      </c>
      <c r="I200" s="357"/>
      <c r="J200" s="357"/>
      <c r="K200" s="224"/>
    </row>
    <row r="201" spans="2:11" s="1" customFormat="1" ht="5.25" customHeight="1">
      <c r="B201" s="254"/>
      <c r="C201" s="249"/>
      <c r="D201" s="249"/>
      <c r="E201" s="249"/>
      <c r="F201" s="249"/>
      <c r="G201" s="275"/>
      <c r="H201" s="249"/>
      <c r="I201" s="249"/>
      <c r="J201" s="249"/>
      <c r="K201" s="277"/>
    </row>
    <row r="202" spans="2:11" s="1" customFormat="1" ht="15" customHeight="1">
      <c r="B202" s="254"/>
      <c r="C202" s="231" t="s">
        <v>867</v>
      </c>
      <c r="D202" s="231"/>
      <c r="E202" s="231"/>
      <c r="F202" s="252" t="s">
        <v>42</v>
      </c>
      <c r="G202" s="231"/>
      <c r="H202" s="356" t="s">
        <v>878</v>
      </c>
      <c r="I202" s="356"/>
      <c r="J202" s="356"/>
      <c r="K202" s="277"/>
    </row>
    <row r="203" spans="2:11" s="1" customFormat="1" ht="15" customHeight="1">
      <c r="B203" s="254"/>
      <c r="C203" s="231"/>
      <c r="D203" s="231"/>
      <c r="E203" s="231"/>
      <c r="F203" s="252" t="s">
        <v>43</v>
      </c>
      <c r="G203" s="231"/>
      <c r="H203" s="356" t="s">
        <v>879</v>
      </c>
      <c r="I203" s="356"/>
      <c r="J203" s="356"/>
      <c r="K203" s="277"/>
    </row>
    <row r="204" spans="2:11" s="1" customFormat="1" ht="15" customHeight="1">
      <c r="B204" s="254"/>
      <c r="C204" s="231"/>
      <c r="D204" s="231"/>
      <c r="E204" s="231"/>
      <c r="F204" s="252" t="s">
        <v>46</v>
      </c>
      <c r="G204" s="231"/>
      <c r="H204" s="356" t="s">
        <v>880</v>
      </c>
      <c r="I204" s="356"/>
      <c r="J204" s="356"/>
      <c r="K204" s="277"/>
    </row>
    <row r="205" spans="2:11" s="1" customFormat="1" ht="15" customHeight="1">
      <c r="B205" s="254"/>
      <c r="C205" s="231"/>
      <c r="D205" s="231"/>
      <c r="E205" s="231"/>
      <c r="F205" s="252" t="s">
        <v>44</v>
      </c>
      <c r="G205" s="231"/>
      <c r="H205" s="356" t="s">
        <v>881</v>
      </c>
      <c r="I205" s="356"/>
      <c r="J205" s="356"/>
      <c r="K205" s="277"/>
    </row>
    <row r="206" spans="2:11" s="1" customFormat="1" ht="15" customHeight="1">
      <c r="B206" s="254"/>
      <c r="C206" s="231"/>
      <c r="D206" s="231"/>
      <c r="E206" s="231"/>
      <c r="F206" s="252" t="s">
        <v>45</v>
      </c>
      <c r="G206" s="231"/>
      <c r="H206" s="356" t="s">
        <v>882</v>
      </c>
      <c r="I206" s="356"/>
      <c r="J206" s="356"/>
      <c r="K206" s="277"/>
    </row>
    <row r="207" spans="2:11" s="1" customFormat="1" ht="15" customHeight="1">
      <c r="B207" s="254"/>
      <c r="C207" s="231"/>
      <c r="D207" s="231"/>
      <c r="E207" s="231"/>
      <c r="F207" s="252"/>
      <c r="G207" s="231"/>
      <c r="H207" s="231"/>
      <c r="I207" s="231"/>
      <c r="J207" s="231"/>
      <c r="K207" s="277"/>
    </row>
    <row r="208" spans="2:11" s="1" customFormat="1" ht="15" customHeight="1">
      <c r="B208" s="254"/>
      <c r="C208" s="231" t="s">
        <v>823</v>
      </c>
      <c r="D208" s="231"/>
      <c r="E208" s="231"/>
      <c r="F208" s="252" t="s">
        <v>78</v>
      </c>
      <c r="G208" s="231"/>
      <c r="H208" s="356" t="s">
        <v>883</v>
      </c>
      <c r="I208" s="356"/>
      <c r="J208" s="356"/>
      <c r="K208" s="277"/>
    </row>
    <row r="209" spans="2:11" s="1" customFormat="1" ht="15" customHeight="1">
      <c r="B209" s="254"/>
      <c r="C209" s="231"/>
      <c r="D209" s="231"/>
      <c r="E209" s="231"/>
      <c r="F209" s="252" t="s">
        <v>720</v>
      </c>
      <c r="G209" s="231"/>
      <c r="H209" s="356" t="s">
        <v>721</v>
      </c>
      <c r="I209" s="356"/>
      <c r="J209" s="356"/>
      <c r="K209" s="277"/>
    </row>
    <row r="210" spans="2:11" s="1" customFormat="1" ht="15" customHeight="1">
      <c r="B210" s="254"/>
      <c r="C210" s="231"/>
      <c r="D210" s="231"/>
      <c r="E210" s="231"/>
      <c r="F210" s="252" t="s">
        <v>718</v>
      </c>
      <c r="G210" s="231"/>
      <c r="H210" s="356" t="s">
        <v>884</v>
      </c>
      <c r="I210" s="356"/>
      <c r="J210" s="356"/>
      <c r="K210" s="277"/>
    </row>
    <row r="211" spans="2:11" s="1" customFormat="1" ht="15" customHeight="1">
      <c r="B211" s="295"/>
      <c r="C211" s="231"/>
      <c r="D211" s="231"/>
      <c r="E211" s="231"/>
      <c r="F211" s="252" t="s">
        <v>91</v>
      </c>
      <c r="G211" s="290"/>
      <c r="H211" s="355" t="s">
        <v>92</v>
      </c>
      <c r="I211" s="355"/>
      <c r="J211" s="355"/>
      <c r="K211" s="296"/>
    </row>
    <row r="212" spans="2:11" s="1" customFormat="1" ht="15" customHeight="1">
      <c r="B212" s="295"/>
      <c r="C212" s="231"/>
      <c r="D212" s="231"/>
      <c r="E212" s="231"/>
      <c r="F212" s="252" t="s">
        <v>722</v>
      </c>
      <c r="G212" s="290"/>
      <c r="H212" s="355" t="s">
        <v>675</v>
      </c>
      <c r="I212" s="355"/>
      <c r="J212" s="355"/>
      <c r="K212" s="296"/>
    </row>
    <row r="213" spans="2:11" s="1" customFormat="1" ht="15" customHeight="1">
      <c r="B213" s="295"/>
      <c r="C213" s="231"/>
      <c r="D213" s="231"/>
      <c r="E213" s="231"/>
      <c r="F213" s="252"/>
      <c r="G213" s="290"/>
      <c r="H213" s="281"/>
      <c r="I213" s="281"/>
      <c r="J213" s="281"/>
      <c r="K213" s="296"/>
    </row>
    <row r="214" spans="2:11" s="1" customFormat="1" ht="15" customHeight="1">
      <c r="B214" s="295"/>
      <c r="C214" s="231" t="s">
        <v>847</v>
      </c>
      <c r="D214" s="231"/>
      <c r="E214" s="231"/>
      <c r="F214" s="252">
        <v>1</v>
      </c>
      <c r="G214" s="290"/>
      <c r="H214" s="355" t="s">
        <v>885</v>
      </c>
      <c r="I214" s="355"/>
      <c r="J214" s="355"/>
      <c r="K214" s="296"/>
    </row>
    <row r="215" spans="2:11" s="1" customFormat="1" ht="15" customHeight="1">
      <c r="B215" s="295"/>
      <c r="C215" s="231"/>
      <c r="D215" s="231"/>
      <c r="E215" s="231"/>
      <c r="F215" s="252">
        <v>2</v>
      </c>
      <c r="G215" s="290"/>
      <c r="H215" s="355" t="s">
        <v>886</v>
      </c>
      <c r="I215" s="355"/>
      <c r="J215" s="355"/>
      <c r="K215" s="296"/>
    </row>
    <row r="216" spans="2:11" s="1" customFormat="1" ht="15" customHeight="1">
      <c r="B216" s="295"/>
      <c r="C216" s="231"/>
      <c r="D216" s="231"/>
      <c r="E216" s="231"/>
      <c r="F216" s="252">
        <v>3</v>
      </c>
      <c r="G216" s="290"/>
      <c r="H216" s="355" t="s">
        <v>887</v>
      </c>
      <c r="I216" s="355"/>
      <c r="J216" s="355"/>
      <c r="K216" s="296"/>
    </row>
    <row r="217" spans="2:11" s="1" customFormat="1" ht="15" customHeight="1">
      <c r="B217" s="295"/>
      <c r="C217" s="231"/>
      <c r="D217" s="231"/>
      <c r="E217" s="231"/>
      <c r="F217" s="252">
        <v>4</v>
      </c>
      <c r="G217" s="290"/>
      <c r="H217" s="355" t="s">
        <v>888</v>
      </c>
      <c r="I217" s="355"/>
      <c r="J217" s="355"/>
      <c r="K217" s="296"/>
    </row>
    <row r="218" spans="2:11" s="1" customFormat="1" ht="12.75" customHeight="1">
      <c r="B218" s="297"/>
      <c r="C218" s="298"/>
      <c r="D218" s="298"/>
      <c r="E218" s="298"/>
      <c r="F218" s="298"/>
      <c r="G218" s="298"/>
      <c r="H218" s="298"/>
      <c r="I218" s="298"/>
      <c r="J218" s="298"/>
      <c r="K218" s="299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SO-101 - Cesta HC1 B</vt:lpstr>
      <vt:lpstr>SO-201 - Rekonstrukce mostku</vt:lpstr>
      <vt:lpstr>SO-801 - LBC 31 V Lukách</vt:lpstr>
      <vt:lpstr>VON - Vedlejší a ostatní ...</vt:lpstr>
      <vt:lpstr>Pokyny pro vyplnění</vt:lpstr>
      <vt:lpstr>'Rekapitulace stavby'!Názvy_tisku</vt:lpstr>
      <vt:lpstr>'SO-101 - Cesta HC1 B'!Názvy_tisku</vt:lpstr>
      <vt:lpstr>'SO-201 - Rekonstrukce mostku'!Názvy_tisku</vt:lpstr>
      <vt:lpstr>'SO-801 - LBC 31 V Lukách'!Názvy_tisku</vt:lpstr>
      <vt:lpstr>'VON - Vedlejší a ostatní ...'!Názvy_tisku</vt:lpstr>
      <vt:lpstr>'Pokyny pro vyplnění'!Oblast_tisku</vt:lpstr>
      <vt:lpstr>'Rekapitulace stavby'!Oblast_tisku</vt:lpstr>
      <vt:lpstr>'SO-101 - Cesta HC1 B'!Oblast_tisku</vt:lpstr>
      <vt:lpstr>'SO-201 - Rekonstrukce mostku'!Oblast_tisku</vt:lpstr>
      <vt:lpstr>'SO-801 - LBC 31 V Lukách'!Oblast_tisku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2021-04-27T06:17:59Z</dcterms:created>
  <dcterms:modified xsi:type="dcterms:W3CDTF">2021-04-27T06:22:03Z</dcterms:modified>
</cp:coreProperties>
</file>